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510" tabRatio="476" firstSheet="21" activeTab="21"/>
  </bookViews>
  <sheets>
    <sheet name="02.02.15" sheetId="1" state="hidden" r:id="rId1"/>
    <sheet name="02.03.15" sheetId="2" state="hidden" r:id="rId2"/>
    <sheet name="01.04.15" sheetId="3" state="hidden" r:id="rId3"/>
    <sheet name="26.05.15" sheetId="4" state="hidden" r:id="rId4"/>
    <sheet name="03.07.2015" sheetId="5" state="hidden" r:id="rId5"/>
    <sheet name="12.08.2015" sheetId="6" state="hidden" r:id="rId6"/>
    <sheet name="27.08.15" sheetId="7" state="hidden" r:id="rId7"/>
    <sheet name="24.09.15" sheetId="8" state="hidden" r:id="rId8"/>
    <sheet name="19.10.2015" sheetId="9" state="hidden" r:id="rId9"/>
    <sheet name="19.11.2015" sheetId="10" state="hidden" r:id="rId10"/>
    <sheet name="12.01.16" sheetId="11" state="hidden" r:id="rId11"/>
    <sheet name="12.02.16" sheetId="12" state="hidden" r:id="rId12"/>
    <sheet name="14.03.16" sheetId="13" state="hidden" r:id="rId13"/>
    <sheet name="22.04.16" sheetId="14" state="hidden" r:id="rId14"/>
    <sheet name="31.05.16" sheetId="15" state="hidden" r:id="rId15"/>
    <sheet name="27.06.16" sheetId="16" state="hidden" r:id="rId16"/>
    <sheet name="10.08.16" sheetId="17" state="hidden" r:id="rId17"/>
    <sheet name="20.09.16" sheetId="18" state="hidden" r:id="rId18"/>
    <sheet name="24.10.16" sheetId="19" state="hidden" r:id="rId19"/>
    <sheet name="18.08.2017" sheetId="20" state="hidden" r:id="rId20"/>
    <sheet name="28.08.2017" sheetId="21" state="hidden" r:id="rId21"/>
    <sheet name="Свод " sheetId="23" r:id="rId22"/>
  </sheets>
  <calcPr calcId="145621"/>
</workbook>
</file>

<file path=xl/calcChain.xml><?xml version="1.0" encoding="utf-8"?>
<calcChain xmlns="http://schemas.openxmlformats.org/spreadsheetml/2006/main">
  <c r="R122" i="23" l="1"/>
  <c r="R123" i="23"/>
  <c r="R112" i="23" l="1"/>
  <c r="R109" i="23"/>
  <c r="M103" i="23" l="1"/>
  <c r="L121" i="23"/>
  <c r="N122" i="23"/>
  <c r="L123" i="23"/>
  <c r="X112" i="23"/>
  <c r="W112" i="23"/>
  <c r="K112" i="23"/>
  <c r="K109" i="23"/>
  <c r="K103" i="23"/>
  <c r="K92" i="23"/>
  <c r="K83" i="23"/>
  <c r="K74" i="23"/>
  <c r="K64" i="23"/>
  <c r="K55" i="23"/>
  <c r="K44" i="23"/>
  <c r="K34" i="23"/>
  <c r="K24" i="23"/>
  <c r="K13" i="23"/>
  <c r="K110" i="23" l="1"/>
  <c r="K93" i="23"/>
  <c r="K45" i="23"/>
  <c r="K116" i="23" l="1"/>
  <c r="K111" i="23"/>
  <c r="K113" i="23" s="1"/>
  <c r="K115" i="23"/>
  <c r="M118" i="23"/>
  <c r="M117" i="23" s="1"/>
  <c r="M112" i="23"/>
  <c r="M109" i="23"/>
  <c r="M92" i="23"/>
  <c r="M83" i="23"/>
  <c r="M74" i="23"/>
  <c r="M64" i="23"/>
  <c r="M55" i="23"/>
  <c r="M44" i="23"/>
  <c r="M34" i="23"/>
  <c r="M24" i="23"/>
  <c r="M13" i="23"/>
  <c r="G123" i="23"/>
  <c r="G122" i="23"/>
  <c r="G121" i="23"/>
  <c r="M110" i="23" l="1"/>
  <c r="M93" i="23"/>
  <c r="M45" i="23"/>
  <c r="G112" i="23"/>
  <c r="G109" i="23"/>
  <c r="G103" i="23"/>
  <c r="G92" i="23"/>
  <c r="G83" i="23"/>
  <c r="G74" i="23"/>
  <c r="G64" i="23"/>
  <c r="G55" i="23"/>
  <c r="G44" i="23"/>
  <c r="G34" i="23"/>
  <c r="G24" i="23"/>
  <c r="G13" i="23"/>
  <c r="M111" i="23" l="1"/>
  <c r="M113" i="23" s="1"/>
  <c r="G110" i="23"/>
  <c r="M116" i="23"/>
  <c r="G93" i="23"/>
  <c r="G45" i="23"/>
  <c r="M115" i="23"/>
  <c r="Y112" i="23"/>
  <c r="Y109" i="23"/>
  <c r="Y103" i="23"/>
  <c r="Y92" i="23"/>
  <c r="Y83" i="23"/>
  <c r="Y74" i="23"/>
  <c r="Y64" i="23"/>
  <c r="Y55" i="23"/>
  <c r="Y44" i="23"/>
  <c r="Y34" i="23"/>
  <c r="Y24" i="23"/>
  <c r="Y13" i="23"/>
  <c r="G111" i="23" l="1"/>
  <c r="G113" i="23" s="1"/>
  <c r="Y110" i="23"/>
  <c r="Y93" i="23"/>
  <c r="Y45" i="23"/>
  <c r="Y115" i="23" s="1"/>
  <c r="Y111" i="23" l="1"/>
  <c r="Y113" i="23" s="1"/>
  <c r="Y116" i="23"/>
  <c r="F112" i="23"/>
  <c r="F109" i="23"/>
  <c r="F103" i="23"/>
  <c r="F92" i="23"/>
  <c r="F83" i="23"/>
  <c r="F74" i="23"/>
  <c r="F64" i="23"/>
  <c r="F55" i="23"/>
  <c r="F44" i="23"/>
  <c r="F34" i="23"/>
  <c r="F24" i="23"/>
  <c r="F13" i="23"/>
  <c r="F110" i="23" l="1"/>
  <c r="F93" i="23"/>
  <c r="F45" i="23"/>
  <c r="F115" i="23" s="1"/>
  <c r="F116" i="23" l="1"/>
  <c r="F111" i="23"/>
  <c r="F113" i="23" s="1"/>
  <c r="X109" i="23"/>
  <c r="X103" i="23"/>
  <c r="X92" i="23"/>
  <c r="X83" i="23"/>
  <c r="X74" i="23"/>
  <c r="X64" i="23"/>
  <c r="X55" i="23"/>
  <c r="X44" i="23"/>
  <c r="X34" i="23"/>
  <c r="X24" i="23"/>
  <c r="X13" i="23"/>
  <c r="X110" i="23" l="1"/>
  <c r="X93" i="23"/>
  <c r="X45" i="23"/>
  <c r="X115" i="23" l="1"/>
  <c r="X111" i="23"/>
  <c r="X113" i="23" s="1"/>
  <c r="X116" i="23"/>
  <c r="W123" i="23"/>
  <c r="W109" i="23"/>
  <c r="W103" i="23"/>
  <c r="W92" i="23"/>
  <c r="W83" i="23"/>
  <c r="W74" i="23"/>
  <c r="W64" i="23"/>
  <c r="W55" i="23"/>
  <c r="W44" i="23"/>
  <c r="W34" i="23"/>
  <c r="W24" i="23"/>
  <c r="W45" i="23" s="1"/>
  <c r="W13" i="23"/>
  <c r="W110" i="23" l="1"/>
  <c r="W115" i="23"/>
  <c r="W93" i="23"/>
  <c r="W111" i="23" s="1"/>
  <c r="W116" i="23" l="1"/>
  <c r="W113" i="23"/>
  <c r="W122" i="23" l="1"/>
  <c r="V118" i="23"/>
  <c r="V117" i="23" s="1"/>
  <c r="V112" i="23"/>
  <c r="V109" i="23"/>
  <c r="V103" i="23"/>
  <c r="V92" i="23"/>
  <c r="V83" i="23"/>
  <c r="V74" i="23"/>
  <c r="V64" i="23"/>
  <c r="V55" i="23"/>
  <c r="V44" i="23"/>
  <c r="V34" i="23"/>
  <c r="V24" i="23"/>
  <c r="V13" i="23"/>
  <c r="V110" i="23" l="1"/>
  <c r="V93" i="23"/>
  <c r="V45" i="23"/>
  <c r="V115" i="23" s="1"/>
  <c r="V116" i="23" l="1"/>
  <c r="V111" i="23"/>
  <c r="V113" i="23" s="1"/>
  <c r="U121" i="23"/>
  <c r="U112" i="23"/>
  <c r="U109" i="23"/>
  <c r="U103" i="23"/>
  <c r="U92" i="23"/>
  <c r="U83" i="23"/>
  <c r="U74" i="23"/>
  <c r="U64" i="23"/>
  <c r="U55" i="23"/>
  <c r="U44" i="23"/>
  <c r="U34" i="23"/>
  <c r="U24" i="23"/>
  <c r="U13" i="23"/>
  <c r="U110" i="23" l="1"/>
  <c r="U93" i="23"/>
  <c r="U45" i="23"/>
  <c r="U115" i="23" s="1"/>
  <c r="U111" i="23" l="1"/>
  <c r="U113" i="23" s="1"/>
  <c r="U116" i="23"/>
  <c r="U122" i="23"/>
  <c r="T112" i="23" l="1"/>
  <c r="T109" i="23"/>
  <c r="T103" i="23"/>
  <c r="T92" i="23"/>
  <c r="T83" i="23"/>
  <c r="T74" i="23"/>
  <c r="T64" i="23"/>
  <c r="T55" i="23"/>
  <c r="T44" i="23"/>
  <c r="T34" i="23"/>
  <c r="T24" i="23"/>
  <c r="T13" i="23"/>
  <c r="T45" i="23" l="1"/>
  <c r="T115" i="23" s="1"/>
  <c r="T110" i="23"/>
  <c r="T93" i="23"/>
  <c r="T116" i="23" s="1"/>
  <c r="T111" i="23" l="1"/>
  <c r="T113" i="23" s="1"/>
  <c r="S123" i="23"/>
  <c r="S122" i="23"/>
  <c r="S112" i="23"/>
  <c r="S109" i="23"/>
  <c r="S103" i="23"/>
  <c r="S92" i="23"/>
  <c r="S83" i="23"/>
  <c r="S74" i="23"/>
  <c r="S64" i="23"/>
  <c r="S55" i="23"/>
  <c r="S44" i="23"/>
  <c r="S34" i="23"/>
  <c r="S24" i="23"/>
  <c r="S13" i="23"/>
  <c r="R103" i="23"/>
  <c r="R92" i="23"/>
  <c r="R83" i="23"/>
  <c r="R74" i="23"/>
  <c r="R64" i="23"/>
  <c r="R55" i="23"/>
  <c r="R44" i="23"/>
  <c r="R34" i="23"/>
  <c r="R24" i="23"/>
  <c r="R13" i="23"/>
  <c r="R110" i="23" l="1"/>
  <c r="S110" i="23"/>
  <c r="S93" i="23"/>
  <c r="R93" i="23"/>
  <c r="S45" i="23"/>
  <c r="R45" i="23"/>
  <c r="R115" i="23" s="1"/>
  <c r="R116" i="23" l="1"/>
  <c r="S116" i="23"/>
  <c r="S111" i="23"/>
  <c r="S113" i="23" s="1"/>
  <c r="S115" i="23"/>
  <c r="R111" i="23"/>
  <c r="R113" i="23" s="1"/>
  <c r="Q118" i="23"/>
  <c r="Q117" i="23" s="1"/>
  <c r="Q112" i="23"/>
  <c r="Q109" i="23"/>
  <c r="Q103" i="23"/>
  <c r="Q92" i="23"/>
  <c r="Q83" i="23"/>
  <c r="Q74" i="23"/>
  <c r="Q64" i="23"/>
  <c r="Q55" i="23"/>
  <c r="Q44" i="23"/>
  <c r="Q34" i="23"/>
  <c r="Q24" i="23"/>
  <c r="Q13" i="23"/>
  <c r="Q45" i="23" l="1"/>
  <c r="Q115" i="23" s="1"/>
  <c r="Q93" i="23"/>
  <c r="Q110" i="23"/>
  <c r="Q116" i="23" s="1"/>
  <c r="Q111" i="23" l="1"/>
  <c r="Q113" i="23" s="1"/>
  <c r="P112" i="23"/>
  <c r="P109" i="23"/>
  <c r="P103" i="23"/>
  <c r="P92" i="23"/>
  <c r="P83" i="23"/>
  <c r="P74" i="23"/>
  <c r="P64" i="23"/>
  <c r="P55" i="23"/>
  <c r="P44" i="23"/>
  <c r="P34" i="23"/>
  <c r="P24" i="23"/>
  <c r="P13" i="23"/>
  <c r="P93" i="23" l="1"/>
  <c r="P110" i="23"/>
  <c r="P45" i="23"/>
  <c r="P115" i="23" s="1"/>
  <c r="P116" i="23" l="1"/>
  <c r="P111" i="23"/>
  <c r="P113" i="23" s="1"/>
  <c r="O123" i="23"/>
  <c r="O122" i="23"/>
  <c r="O112" i="23"/>
  <c r="O109" i="23"/>
  <c r="O103" i="23"/>
  <c r="O92" i="23"/>
  <c r="O83" i="23"/>
  <c r="O74" i="23"/>
  <c r="O64" i="23"/>
  <c r="O55" i="23"/>
  <c r="O44" i="23"/>
  <c r="O34" i="23"/>
  <c r="O24" i="23"/>
  <c r="O13" i="23"/>
  <c r="O110" i="23" l="1"/>
  <c r="O93" i="23"/>
  <c r="O45" i="23"/>
  <c r="O115" i="23" s="1"/>
  <c r="O116" i="23" l="1"/>
  <c r="O111" i="23"/>
  <c r="O113" i="23" s="1"/>
  <c r="N123" i="23"/>
  <c r="N112" i="23"/>
  <c r="N109" i="23"/>
  <c r="N103" i="23"/>
  <c r="N92" i="23"/>
  <c r="N83" i="23"/>
  <c r="N74" i="23"/>
  <c r="N64" i="23"/>
  <c r="N55" i="23"/>
  <c r="N44" i="23"/>
  <c r="N34" i="23"/>
  <c r="N24" i="23"/>
  <c r="N13" i="23"/>
  <c r="N110" i="23" l="1"/>
  <c r="N93" i="23"/>
  <c r="N45" i="23"/>
  <c r="N115" i="23" s="1"/>
  <c r="N116" i="23" l="1"/>
  <c r="N111" i="23"/>
  <c r="N113" i="23" s="1"/>
  <c r="L109" i="23"/>
  <c r="L103" i="23"/>
  <c r="L92" i="23"/>
  <c r="L83" i="23"/>
  <c r="L74" i="23"/>
  <c r="L64" i="23"/>
  <c r="L55" i="23"/>
  <c r="L44" i="23"/>
  <c r="L34" i="23"/>
  <c r="L24" i="23"/>
  <c r="L13" i="23"/>
  <c r="L45" i="23" l="1"/>
  <c r="L110" i="23"/>
  <c r="L93" i="23"/>
  <c r="J112" i="23"/>
  <c r="J109" i="23"/>
  <c r="J103" i="23"/>
  <c r="J92" i="23"/>
  <c r="J83" i="23"/>
  <c r="J74" i="23"/>
  <c r="J64" i="23"/>
  <c r="J55" i="23"/>
  <c r="J44" i="23"/>
  <c r="J34" i="23"/>
  <c r="J24" i="23"/>
  <c r="J13" i="23"/>
  <c r="J110" i="23" l="1"/>
  <c r="J45" i="23"/>
  <c r="J115" i="23" s="1"/>
  <c r="J93" i="23"/>
  <c r="J111" i="23" l="1"/>
  <c r="J113" i="23" s="1"/>
  <c r="J116" i="23"/>
  <c r="I119" i="23"/>
  <c r="I118" i="23"/>
  <c r="I117" i="23"/>
  <c r="I112" i="23"/>
  <c r="I109" i="23"/>
  <c r="I103" i="23"/>
  <c r="I92" i="23"/>
  <c r="I83" i="23"/>
  <c r="I74" i="23"/>
  <c r="I64" i="23"/>
  <c r="I55" i="23"/>
  <c r="I44" i="23"/>
  <c r="I34" i="23"/>
  <c r="I24" i="23"/>
  <c r="I13" i="23"/>
  <c r="I45" i="23" l="1"/>
  <c r="I115" i="23" s="1"/>
  <c r="I110" i="23"/>
  <c r="I93" i="23"/>
  <c r="I116" i="23" s="1"/>
  <c r="I111" i="23" l="1"/>
  <c r="I113" i="23" s="1"/>
  <c r="H118" i="23"/>
  <c r="H117" i="23"/>
  <c r="H112" i="23"/>
  <c r="H109" i="23"/>
  <c r="H103" i="23"/>
  <c r="H92" i="23"/>
  <c r="H83" i="23"/>
  <c r="H74" i="23"/>
  <c r="H64" i="23"/>
  <c r="H55" i="23"/>
  <c r="H44" i="23"/>
  <c r="H34" i="23"/>
  <c r="H24" i="23"/>
  <c r="H13" i="23"/>
  <c r="D119" i="23"/>
  <c r="D118" i="23"/>
  <c r="D117" i="23"/>
  <c r="D112" i="23"/>
  <c r="D109" i="23"/>
  <c r="D103" i="23"/>
  <c r="D92" i="23"/>
  <c r="D83" i="23"/>
  <c r="D74" i="23"/>
  <c r="D64" i="23"/>
  <c r="D55" i="23"/>
  <c r="D44" i="23"/>
  <c r="D34" i="23"/>
  <c r="D24" i="23"/>
  <c r="D13" i="23"/>
  <c r="H110" i="23" l="1"/>
  <c r="D110" i="23"/>
  <c r="H93" i="23"/>
  <c r="D93" i="23"/>
  <c r="H45" i="23"/>
  <c r="D45" i="23"/>
  <c r="H111" i="23" l="1"/>
  <c r="H113" i="23" s="1"/>
  <c r="H116" i="23"/>
  <c r="H115" i="23"/>
  <c r="D116" i="23"/>
  <c r="D111" i="23"/>
  <c r="D113" i="23" s="1"/>
  <c r="D115" i="23"/>
  <c r="E112" i="23"/>
  <c r="E109" i="23"/>
  <c r="E103" i="23"/>
  <c r="E92" i="23"/>
  <c r="E83" i="23"/>
  <c r="E74" i="23"/>
  <c r="E64" i="23"/>
  <c r="E55" i="23"/>
  <c r="E44" i="23"/>
  <c r="E34" i="23"/>
  <c r="E24" i="23"/>
  <c r="E13" i="23"/>
  <c r="E110" i="23" l="1"/>
  <c r="E93" i="23"/>
  <c r="E45" i="23"/>
  <c r="E115" i="23" s="1"/>
  <c r="E116" i="23" l="1"/>
  <c r="E111" i="23"/>
  <c r="E113" i="23" s="1"/>
  <c r="C119" i="23"/>
  <c r="C118" i="23"/>
  <c r="C117" i="23"/>
  <c r="C112" i="23"/>
  <c r="C109" i="23"/>
  <c r="C103" i="23"/>
  <c r="C92" i="23"/>
  <c r="C83" i="23"/>
  <c r="C74" i="23"/>
  <c r="C64" i="23"/>
  <c r="C55" i="23"/>
  <c r="C44" i="23"/>
  <c r="C34" i="23"/>
  <c r="C24" i="23"/>
  <c r="C13" i="23"/>
  <c r="C110" i="23" l="1"/>
  <c r="C93" i="23"/>
  <c r="C45" i="23"/>
  <c r="C115" i="23" s="1"/>
  <c r="C116" i="23" l="1"/>
  <c r="C111" i="23"/>
  <c r="C113" i="23" s="1"/>
  <c r="B118" i="23"/>
  <c r="B117" i="23"/>
  <c r="B112" i="23"/>
  <c r="B109" i="23"/>
  <c r="B103" i="23"/>
  <c r="B92" i="23"/>
  <c r="B83" i="23"/>
  <c r="B74" i="23"/>
  <c r="B64" i="23"/>
  <c r="B55" i="23"/>
  <c r="B44" i="23"/>
  <c r="B34" i="23"/>
  <c r="B24" i="23"/>
  <c r="B13" i="23"/>
  <c r="B110" i="23" l="1"/>
  <c r="B93" i="23"/>
  <c r="B45" i="23"/>
  <c r="B116" i="23" l="1"/>
  <c r="B111" i="23"/>
  <c r="B113" i="23" s="1"/>
  <c r="B115" i="23"/>
  <c r="J123" i="23" l="1"/>
  <c r="J121" i="23"/>
  <c r="J122" i="23" l="1"/>
  <c r="L119" i="23"/>
  <c r="L118" i="23"/>
  <c r="L117" i="23"/>
  <c r="L112" i="23"/>
  <c r="L115" i="23" l="1"/>
  <c r="L116" i="23" l="1"/>
  <c r="L111" i="23"/>
  <c r="L122" i="23" s="1"/>
  <c r="L113" i="23" l="1"/>
  <c r="Z3" i="23"/>
  <c r="AA3" i="23"/>
  <c r="Z14" i="23"/>
  <c r="AA14" i="23"/>
  <c r="AA130" i="23" l="1"/>
  <c r="Z130" i="23"/>
  <c r="AA84" i="23" l="1"/>
  <c r="AA35" i="23" l="1"/>
  <c r="AA94" i="23" l="1"/>
  <c r="AA104" i="23"/>
  <c r="AA110" i="23" l="1"/>
  <c r="AA25" i="23" l="1"/>
  <c r="Z25" i="23"/>
  <c r="Z111" i="23" l="1"/>
  <c r="Z119" i="23" l="1"/>
  <c r="Z117" i="23" l="1"/>
  <c r="Z118" i="23"/>
  <c r="Z114" i="23" l="1"/>
  <c r="Z35" i="23" l="1"/>
  <c r="Z46" i="23" l="1"/>
  <c r="AA75" i="23" l="1"/>
  <c r="AA65" i="23"/>
  <c r="AA56" i="23"/>
  <c r="AA46" i="23"/>
  <c r="AA93" i="23" l="1"/>
  <c r="Z104" i="23" l="1"/>
  <c r="Z94" i="23"/>
  <c r="Z75" i="23"/>
  <c r="Z84" i="23"/>
  <c r="Z65" i="23"/>
  <c r="Z56" i="23"/>
  <c r="Z110" i="23" l="1"/>
  <c r="R52" i="21" l="1"/>
  <c r="S52" i="21"/>
  <c r="R26" i="21"/>
  <c r="S26" i="21"/>
  <c r="D26" i="21"/>
  <c r="D52" i="21"/>
  <c r="V26" i="21"/>
  <c r="V52" i="21"/>
  <c r="AF5" i="21"/>
  <c r="J52" i="21"/>
  <c r="J26" i="21"/>
  <c r="J60" i="21"/>
  <c r="AD71" i="21"/>
  <c r="AD64" i="21"/>
  <c r="K63" i="21"/>
  <c r="AC60" i="21"/>
  <c r="AB60" i="21"/>
  <c r="AA60" i="21"/>
  <c r="Z60" i="21"/>
  <c r="Y60" i="21"/>
  <c r="X60" i="21"/>
  <c r="W60" i="21"/>
  <c r="U60" i="21"/>
  <c r="T60" i="21"/>
  <c r="Q60" i="21"/>
  <c r="P60" i="21"/>
  <c r="O60" i="21"/>
  <c r="N60" i="21"/>
  <c r="M60" i="21"/>
  <c r="L60" i="21"/>
  <c r="K60" i="21"/>
  <c r="I60" i="21"/>
  <c r="H60" i="21"/>
  <c r="G60" i="21"/>
  <c r="F60" i="21"/>
  <c r="E60" i="21"/>
  <c r="D60" i="21"/>
  <c r="C60" i="21"/>
  <c r="B60" i="21"/>
  <c r="AD59" i="21"/>
  <c r="AD55" i="21"/>
  <c r="AC52" i="21"/>
  <c r="AB52" i="21"/>
  <c r="AA52" i="21"/>
  <c r="Z52" i="21"/>
  <c r="Y52" i="21"/>
  <c r="X52" i="21"/>
  <c r="W52" i="21"/>
  <c r="U52" i="21"/>
  <c r="T52" i="21"/>
  <c r="Q52" i="21"/>
  <c r="P52" i="21"/>
  <c r="O52" i="21"/>
  <c r="N52" i="21"/>
  <c r="M52" i="21"/>
  <c r="L52" i="21"/>
  <c r="K52" i="21"/>
  <c r="I52" i="21"/>
  <c r="H52" i="21"/>
  <c r="G52" i="21"/>
  <c r="F52" i="21"/>
  <c r="E52" i="21"/>
  <c r="C52" i="21"/>
  <c r="B52" i="21"/>
  <c r="AD51" i="21"/>
  <c r="AD46" i="21"/>
  <c r="AD41" i="21"/>
  <c r="AD36" i="21"/>
  <c r="AD31" i="21"/>
  <c r="AC26" i="21"/>
  <c r="AB26" i="21"/>
  <c r="AA26" i="21"/>
  <c r="AA62" i="21" s="1"/>
  <c r="AA69" i="21" s="1"/>
  <c r="Z26" i="21"/>
  <c r="Y26" i="21"/>
  <c r="X26" i="21"/>
  <c r="W26" i="21"/>
  <c r="U26" i="21"/>
  <c r="T26" i="21"/>
  <c r="Q26" i="21"/>
  <c r="P26" i="21"/>
  <c r="P62" i="21" s="1"/>
  <c r="P69" i="21" s="1"/>
  <c r="O26" i="21"/>
  <c r="N26" i="21"/>
  <c r="M26" i="21"/>
  <c r="L26" i="21"/>
  <c r="L62" i="21" s="1"/>
  <c r="L69" i="21" s="1"/>
  <c r="K26" i="21"/>
  <c r="I26" i="21"/>
  <c r="H26" i="21"/>
  <c r="G26" i="21"/>
  <c r="F26" i="21"/>
  <c r="C26" i="21"/>
  <c r="B26" i="21"/>
  <c r="AD21" i="21"/>
  <c r="AD16" i="21"/>
  <c r="AD10" i="21"/>
  <c r="AF6" i="21"/>
  <c r="AD3" i="21"/>
  <c r="AE73" i="20"/>
  <c r="AE72" i="20"/>
  <c r="AG9" i="20"/>
  <c r="S60" i="20"/>
  <c r="S52" i="20"/>
  <c r="S26" i="20"/>
  <c r="Z52" i="20"/>
  <c r="Z26" i="20"/>
  <c r="Z60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T52" i="20"/>
  <c r="U52" i="20"/>
  <c r="V52" i="20"/>
  <c r="W52" i="20"/>
  <c r="X52" i="20"/>
  <c r="Y52" i="20"/>
  <c r="AA52" i="20"/>
  <c r="AB52" i="20"/>
  <c r="AC52" i="20"/>
  <c r="AD52" i="20"/>
  <c r="E26" i="20"/>
  <c r="E60" i="20"/>
  <c r="D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T26" i="20"/>
  <c r="U26" i="20"/>
  <c r="V26" i="20"/>
  <c r="W26" i="20"/>
  <c r="X26" i="20"/>
  <c r="Y26" i="20"/>
  <c r="AA26" i="20"/>
  <c r="AB26" i="20"/>
  <c r="AC26" i="20"/>
  <c r="AD26" i="20"/>
  <c r="W60" i="20"/>
  <c r="F60" i="20"/>
  <c r="P60" i="20"/>
  <c r="O60" i="20"/>
  <c r="AA60" i="20"/>
  <c r="N60" i="20"/>
  <c r="L60" i="20"/>
  <c r="K60" i="20"/>
  <c r="AB60" i="20"/>
  <c r="I60" i="20"/>
  <c r="H60" i="20"/>
  <c r="G60" i="20"/>
  <c r="AC60" i="20"/>
  <c r="V60" i="20"/>
  <c r="X60" i="20"/>
  <c r="T60" i="20"/>
  <c r="Q60" i="20"/>
  <c r="M60" i="20"/>
  <c r="J60" i="20"/>
  <c r="AD60" i="20"/>
  <c r="C60" i="20"/>
  <c r="C52" i="20"/>
  <c r="C26" i="20"/>
  <c r="D60" i="20"/>
  <c r="AE3" i="3"/>
  <c r="AE8" i="3"/>
  <c r="AE13" i="3"/>
  <c r="AE18" i="3"/>
  <c r="C23" i="3"/>
  <c r="D23" i="3"/>
  <c r="E23" i="3"/>
  <c r="F23" i="3"/>
  <c r="G23" i="3"/>
  <c r="H23" i="3"/>
  <c r="I23" i="3"/>
  <c r="J23" i="3"/>
  <c r="K23" i="3"/>
  <c r="L23" i="3"/>
  <c r="M23" i="3"/>
  <c r="N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8" i="3"/>
  <c r="AE33" i="3"/>
  <c r="AE38" i="3"/>
  <c r="AE43" i="3"/>
  <c r="AE48" i="3"/>
  <c r="C49" i="3"/>
  <c r="D49" i="3"/>
  <c r="E49" i="3"/>
  <c r="F49" i="3"/>
  <c r="G49" i="3"/>
  <c r="H49" i="3"/>
  <c r="I49" i="3"/>
  <c r="J49" i="3"/>
  <c r="K49" i="3"/>
  <c r="L49" i="3"/>
  <c r="M49" i="3"/>
  <c r="N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52" i="3"/>
  <c r="AE56" i="3"/>
  <c r="C57" i="3"/>
  <c r="D57" i="3"/>
  <c r="E57" i="3"/>
  <c r="F57" i="3"/>
  <c r="G57" i="3"/>
  <c r="H57" i="3"/>
  <c r="I57" i="3"/>
  <c r="J57" i="3"/>
  <c r="K57" i="3"/>
  <c r="L57" i="3"/>
  <c r="M57" i="3"/>
  <c r="N57" i="3"/>
  <c r="P57" i="3"/>
  <c r="Q57" i="3"/>
  <c r="R57" i="3"/>
  <c r="S57" i="3"/>
  <c r="T57" i="3"/>
  <c r="U57" i="3"/>
  <c r="U59" i="3" s="1"/>
  <c r="V57" i="3"/>
  <c r="W57" i="3"/>
  <c r="X57" i="3"/>
  <c r="Y57" i="3"/>
  <c r="Y59" i="3" s="1"/>
  <c r="Z57" i="3"/>
  <c r="AA57" i="3"/>
  <c r="AB57" i="3"/>
  <c r="AC57" i="3"/>
  <c r="AD57" i="3"/>
  <c r="O59" i="3"/>
  <c r="AE3" i="1"/>
  <c r="AE8" i="1"/>
  <c r="AE13" i="1"/>
  <c r="AE18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8" i="1"/>
  <c r="AE33" i="1"/>
  <c r="AE38" i="1"/>
  <c r="AE43" i="1"/>
  <c r="AE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52" i="1"/>
  <c r="AE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C66" i="1"/>
  <c r="C67" i="1"/>
  <c r="C68" i="1"/>
  <c r="AE3" i="2"/>
  <c r="AE8" i="2"/>
  <c r="AE13" i="2"/>
  <c r="AE18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8" i="2"/>
  <c r="AE33" i="2"/>
  <c r="AE38" i="2"/>
  <c r="AE43" i="2"/>
  <c r="AE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52" i="2"/>
  <c r="AE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3" i="5"/>
  <c r="AE8" i="5"/>
  <c r="AE13" i="5"/>
  <c r="AE18" i="5"/>
  <c r="C23" i="5"/>
  <c r="D23" i="5"/>
  <c r="E23" i="5"/>
  <c r="F23" i="5"/>
  <c r="G23" i="5"/>
  <c r="H23" i="5"/>
  <c r="I23" i="5"/>
  <c r="J23" i="5"/>
  <c r="K23" i="5"/>
  <c r="L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8" i="5"/>
  <c r="AE33" i="5"/>
  <c r="AE38" i="5"/>
  <c r="AE43" i="5"/>
  <c r="AE48" i="5"/>
  <c r="C49" i="5"/>
  <c r="D49" i="5"/>
  <c r="E49" i="5"/>
  <c r="F49" i="5"/>
  <c r="G49" i="5"/>
  <c r="H49" i="5"/>
  <c r="I49" i="5"/>
  <c r="J49" i="5"/>
  <c r="K49" i="5"/>
  <c r="L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52" i="5"/>
  <c r="AE56" i="5"/>
  <c r="C57" i="5"/>
  <c r="D57" i="5"/>
  <c r="E57" i="5"/>
  <c r="F57" i="5"/>
  <c r="G57" i="5"/>
  <c r="H57" i="5"/>
  <c r="I57" i="5"/>
  <c r="J57" i="5"/>
  <c r="K57" i="5"/>
  <c r="L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M59" i="5"/>
  <c r="AE3" i="17"/>
  <c r="AE8" i="17"/>
  <c r="AE13" i="17"/>
  <c r="AE18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R23" i="17"/>
  <c r="S23" i="17"/>
  <c r="T23" i="17"/>
  <c r="U23" i="17"/>
  <c r="V23" i="17"/>
  <c r="W23" i="17"/>
  <c r="X23" i="17"/>
  <c r="Z23" i="17"/>
  <c r="AA23" i="17"/>
  <c r="AB23" i="17"/>
  <c r="AC23" i="17"/>
  <c r="AD23" i="17"/>
  <c r="AE28" i="17"/>
  <c r="AE33" i="17"/>
  <c r="AE38" i="17"/>
  <c r="AE43" i="17"/>
  <c r="AE48" i="17"/>
  <c r="C49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Z49" i="17"/>
  <c r="AA49" i="17"/>
  <c r="AB49" i="17"/>
  <c r="AC49" i="17"/>
  <c r="AD49" i="17"/>
  <c r="AE52" i="17"/>
  <c r="AE56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Y59" i="17" s="1"/>
  <c r="Z57" i="17"/>
  <c r="AA57" i="17"/>
  <c r="AB57" i="17"/>
  <c r="AC57" i="17"/>
  <c r="AD57" i="17"/>
  <c r="AE61" i="17"/>
  <c r="AE3" i="11"/>
  <c r="AE8" i="11"/>
  <c r="AE13" i="11"/>
  <c r="AE18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8" i="11"/>
  <c r="AE33" i="11"/>
  <c r="AE38" i="11"/>
  <c r="AE43" i="11"/>
  <c r="AE48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52" i="11"/>
  <c r="AE56" i="11"/>
  <c r="C57" i="11"/>
  <c r="D57" i="11"/>
  <c r="E57" i="11"/>
  <c r="F57" i="11"/>
  <c r="G57" i="11"/>
  <c r="H57" i="11"/>
  <c r="H59" i="11" s="1"/>
  <c r="H62" i="11" s="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61" i="11"/>
  <c r="O62" i="11"/>
  <c r="C64" i="11"/>
  <c r="G66" i="11"/>
  <c r="K66" i="11"/>
  <c r="O66" i="11"/>
  <c r="AE3" i="12"/>
  <c r="AE8" i="12"/>
  <c r="AE13" i="12"/>
  <c r="AE18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P23" i="12"/>
  <c r="Q23" i="12"/>
  <c r="R23" i="12"/>
  <c r="S23" i="12"/>
  <c r="T23" i="12"/>
  <c r="U23" i="12"/>
  <c r="X23" i="12"/>
  <c r="Y23" i="12"/>
  <c r="Z23" i="12"/>
  <c r="AA23" i="12"/>
  <c r="AB23" i="12"/>
  <c r="AC23" i="12"/>
  <c r="AD23" i="12"/>
  <c r="AE28" i="12"/>
  <c r="AE33" i="12"/>
  <c r="AE38" i="12"/>
  <c r="AE43" i="12"/>
  <c r="AE48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P49" i="12"/>
  <c r="Q49" i="12"/>
  <c r="R49" i="12"/>
  <c r="S49" i="12"/>
  <c r="T49" i="12"/>
  <c r="U49" i="12"/>
  <c r="X49" i="12"/>
  <c r="Y49" i="12"/>
  <c r="Z49" i="12"/>
  <c r="AA49" i="12"/>
  <c r="AB49" i="12"/>
  <c r="AC49" i="12"/>
  <c r="AD49" i="12"/>
  <c r="AE52" i="12"/>
  <c r="AE56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O59" i="12" s="1"/>
  <c r="O62" i="12" s="1"/>
  <c r="P57" i="12"/>
  <c r="Q57" i="12"/>
  <c r="R57" i="12"/>
  <c r="S57" i="12"/>
  <c r="T57" i="12"/>
  <c r="U57" i="12"/>
  <c r="V57" i="12"/>
  <c r="V59" i="12" s="1"/>
  <c r="V62" i="12" s="1"/>
  <c r="W57" i="12"/>
  <c r="W59" i="12" s="1"/>
  <c r="W62" i="12" s="1"/>
  <c r="X57" i="12"/>
  <c r="Y57" i="12"/>
  <c r="Z57" i="12"/>
  <c r="AA57" i="12"/>
  <c r="AB57" i="12"/>
  <c r="AC57" i="12"/>
  <c r="AD57" i="12"/>
  <c r="AE61" i="12"/>
  <c r="C64" i="12"/>
  <c r="G66" i="12"/>
  <c r="K66" i="12"/>
  <c r="O66" i="12"/>
  <c r="AE3" i="6"/>
  <c r="AE8" i="6"/>
  <c r="AE13" i="6"/>
  <c r="AE18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8" i="6"/>
  <c r="AE33" i="6"/>
  <c r="AE38" i="6"/>
  <c r="AE43" i="6"/>
  <c r="AE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52" i="6"/>
  <c r="AE56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3" i="13"/>
  <c r="AE8" i="13"/>
  <c r="AE13" i="13"/>
  <c r="AE18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P23" i="13"/>
  <c r="Q23" i="13"/>
  <c r="R23" i="13"/>
  <c r="S23" i="13"/>
  <c r="T23" i="13"/>
  <c r="U23" i="13"/>
  <c r="W23" i="13"/>
  <c r="X23" i="13"/>
  <c r="Y23" i="13"/>
  <c r="Z23" i="13"/>
  <c r="AA23" i="13"/>
  <c r="AB23" i="13"/>
  <c r="AC23" i="13"/>
  <c r="AD23" i="13"/>
  <c r="AE28" i="13"/>
  <c r="AE33" i="13"/>
  <c r="AE38" i="13"/>
  <c r="AE43" i="13"/>
  <c r="AE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P49" i="13"/>
  <c r="Q49" i="13"/>
  <c r="R49" i="13"/>
  <c r="S49" i="13"/>
  <c r="T49" i="13"/>
  <c r="U49" i="13"/>
  <c r="W49" i="13"/>
  <c r="X49" i="13"/>
  <c r="Y49" i="13"/>
  <c r="Z49" i="13"/>
  <c r="AA49" i="13"/>
  <c r="AB49" i="13"/>
  <c r="AC49" i="13"/>
  <c r="AD49" i="13"/>
  <c r="AE52" i="13"/>
  <c r="AE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O59" i="13" s="1"/>
  <c r="O62" i="13" s="1"/>
  <c r="P57" i="13"/>
  <c r="Q57" i="13"/>
  <c r="R57" i="13"/>
  <c r="S57" i="13"/>
  <c r="T57" i="13"/>
  <c r="U57" i="13"/>
  <c r="V57" i="13"/>
  <c r="V59" i="13" s="1"/>
  <c r="V62" i="13" s="1"/>
  <c r="W57" i="13"/>
  <c r="X57" i="13"/>
  <c r="Y57" i="13"/>
  <c r="Z57" i="13"/>
  <c r="AA57" i="13"/>
  <c r="AB57" i="13"/>
  <c r="AC57" i="13"/>
  <c r="AD57" i="13"/>
  <c r="AE61" i="13"/>
  <c r="C64" i="13"/>
  <c r="G66" i="13"/>
  <c r="K66" i="13"/>
  <c r="O66" i="13"/>
  <c r="AE3" i="20"/>
  <c r="AG5" i="20"/>
  <c r="AG6" i="20"/>
  <c r="AE10" i="20"/>
  <c r="AE16" i="20"/>
  <c r="AE21" i="20"/>
  <c r="AE31" i="20"/>
  <c r="AE36" i="20"/>
  <c r="AE41" i="20"/>
  <c r="AE46" i="20"/>
  <c r="AE51" i="20"/>
  <c r="AE55" i="20"/>
  <c r="AE59" i="20"/>
  <c r="U60" i="20"/>
  <c r="Y60" i="20"/>
  <c r="L63" i="20"/>
  <c r="AE64" i="20"/>
  <c r="AE71" i="20"/>
  <c r="AE3" i="9"/>
  <c r="AE8" i="9"/>
  <c r="AE13" i="9"/>
  <c r="AE18" i="9"/>
  <c r="C23" i="9"/>
  <c r="D23" i="9"/>
  <c r="E23" i="9"/>
  <c r="F23" i="9"/>
  <c r="G23" i="9"/>
  <c r="H23" i="9"/>
  <c r="I23" i="9"/>
  <c r="J23" i="9"/>
  <c r="K23" i="9"/>
  <c r="L23" i="9"/>
  <c r="M23" i="9"/>
  <c r="N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8" i="9"/>
  <c r="AE33" i="9"/>
  <c r="AE38" i="9"/>
  <c r="AE43" i="9"/>
  <c r="AE48" i="9"/>
  <c r="C49" i="9"/>
  <c r="D49" i="9"/>
  <c r="E49" i="9"/>
  <c r="F49" i="9"/>
  <c r="G49" i="9"/>
  <c r="H49" i="9"/>
  <c r="I49" i="9"/>
  <c r="J49" i="9"/>
  <c r="K49" i="9"/>
  <c r="L49" i="9"/>
  <c r="M49" i="9"/>
  <c r="N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52" i="9"/>
  <c r="AE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61" i="9"/>
  <c r="O62" i="9"/>
  <c r="AE3" i="10"/>
  <c r="AE8" i="10"/>
  <c r="AE13" i="10"/>
  <c r="AE18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8" i="10"/>
  <c r="AE33" i="10"/>
  <c r="AE38" i="10"/>
  <c r="AE43" i="10"/>
  <c r="AE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52" i="10"/>
  <c r="AE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O59" i="10" s="1"/>
  <c r="O62" i="10" s="1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61" i="10"/>
  <c r="AE3" i="18"/>
  <c r="AE9" i="18"/>
  <c r="AE14" i="18"/>
  <c r="AE19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9" i="18"/>
  <c r="AE34" i="18"/>
  <c r="AE39" i="18"/>
  <c r="AE44" i="18"/>
  <c r="AE49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3" i="18"/>
  <c r="AE57" i="18"/>
  <c r="C58" i="18"/>
  <c r="D58" i="18"/>
  <c r="E58" i="18"/>
  <c r="F58" i="18"/>
  <c r="G58" i="18"/>
  <c r="H58" i="18"/>
  <c r="I58" i="18"/>
  <c r="J58" i="18"/>
  <c r="K5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A58" i="18"/>
  <c r="AB58" i="18"/>
  <c r="AC58" i="18"/>
  <c r="AD58" i="18"/>
  <c r="AE62" i="18"/>
  <c r="AE3" i="14"/>
  <c r="AE8" i="14"/>
  <c r="AE13" i="14"/>
  <c r="AE18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P23" i="14"/>
  <c r="Q23" i="14"/>
  <c r="R23" i="14"/>
  <c r="S23" i="14"/>
  <c r="T23" i="14"/>
  <c r="U23" i="14"/>
  <c r="W23" i="14"/>
  <c r="X23" i="14"/>
  <c r="Y23" i="14"/>
  <c r="Z23" i="14"/>
  <c r="AA23" i="14"/>
  <c r="AB23" i="14"/>
  <c r="AC23" i="14"/>
  <c r="AD23" i="14"/>
  <c r="AE28" i="14"/>
  <c r="AE33" i="14"/>
  <c r="AE38" i="14"/>
  <c r="AE43" i="14"/>
  <c r="AE48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P49" i="14"/>
  <c r="Q49" i="14"/>
  <c r="R49" i="14"/>
  <c r="S49" i="14"/>
  <c r="T49" i="14"/>
  <c r="U49" i="14"/>
  <c r="W49" i="14"/>
  <c r="X49" i="14"/>
  <c r="Y49" i="14"/>
  <c r="Z49" i="14"/>
  <c r="AA49" i="14"/>
  <c r="AB49" i="14"/>
  <c r="AC49" i="14"/>
  <c r="AD49" i="14"/>
  <c r="AE52" i="14"/>
  <c r="AE56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O59" i="14" s="1"/>
  <c r="O62" i="14" s="1"/>
  <c r="P57" i="14"/>
  <c r="Q57" i="14"/>
  <c r="R57" i="14"/>
  <c r="S57" i="14"/>
  <c r="T57" i="14"/>
  <c r="U57" i="14"/>
  <c r="V57" i="14"/>
  <c r="V59" i="14" s="1"/>
  <c r="V62" i="14" s="1"/>
  <c r="W57" i="14"/>
  <c r="X57" i="14"/>
  <c r="Y57" i="14"/>
  <c r="Z57" i="14"/>
  <c r="AA57" i="14"/>
  <c r="AB57" i="14"/>
  <c r="AC57" i="14"/>
  <c r="AD57" i="14"/>
  <c r="AE61" i="14"/>
  <c r="C64" i="14"/>
  <c r="G66" i="14"/>
  <c r="K66" i="14"/>
  <c r="O66" i="14"/>
  <c r="AE3" i="8"/>
  <c r="AE8" i="8"/>
  <c r="AE13" i="8"/>
  <c r="AE18" i="8"/>
  <c r="C23" i="8"/>
  <c r="D23" i="8"/>
  <c r="E23" i="8"/>
  <c r="F23" i="8"/>
  <c r="G23" i="8"/>
  <c r="H23" i="8"/>
  <c r="I23" i="8"/>
  <c r="J23" i="8"/>
  <c r="K23" i="8"/>
  <c r="L23" i="8"/>
  <c r="M23" i="8"/>
  <c r="N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8" i="8"/>
  <c r="AE33" i="8"/>
  <c r="AE38" i="8"/>
  <c r="AE43" i="8"/>
  <c r="AE48" i="8"/>
  <c r="C49" i="8"/>
  <c r="D49" i="8"/>
  <c r="E49" i="8"/>
  <c r="F49" i="8"/>
  <c r="G49" i="8"/>
  <c r="H49" i="8"/>
  <c r="I49" i="8"/>
  <c r="J49" i="8"/>
  <c r="K49" i="8"/>
  <c r="L49" i="8"/>
  <c r="M49" i="8"/>
  <c r="N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52" i="8"/>
  <c r="AE56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O59" i="8" s="1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3" i="19"/>
  <c r="AE9" i="19"/>
  <c r="AE14" i="19"/>
  <c r="AE19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W24" i="19"/>
  <c r="X24" i="19"/>
  <c r="Y24" i="19"/>
  <c r="Z24" i="19"/>
  <c r="AA24" i="19"/>
  <c r="AB24" i="19"/>
  <c r="AC24" i="19"/>
  <c r="AD24" i="19"/>
  <c r="AE29" i="19"/>
  <c r="AE34" i="19"/>
  <c r="AE39" i="19"/>
  <c r="AE44" i="19"/>
  <c r="AE49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W50" i="19"/>
  <c r="X50" i="19"/>
  <c r="Y50" i="19"/>
  <c r="Z50" i="19"/>
  <c r="AA50" i="19"/>
  <c r="AB50" i="19"/>
  <c r="AC50" i="19"/>
  <c r="AD50" i="19"/>
  <c r="AE53" i="19"/>
  <c r="AE57" i="19"/>
  <c r="C58" i="19"/>
  <c r="D58" i="19"/>
  <c r="E58" i="19"/>
  <c r="F58" i="19"/>
  <c r="G58" i="19"/>
  <c r="H58" i="19"/>
  <c r="I58" i="19"/>
  <c r="J58" i="19"/>
  <c r="K58" i="19"/>
  <c r="L58" i="19"/>
  <c r="M58" i="19"/>
  <c r="N58" i="19"/>
  <c r="O58" i="19"/>
  <c r="P58" i="19"/>
  <c r="P60" i="19" s="1"/>
  <c r="P63" i="19" s="1"/>
  <c r="Q58" i="19"/>
  <c r="R58" i="19"/>
  <c r="S58" i="19"/>
  <c r="T58" i="19"/>
  <c r="T60" i="19" s="1"/>
  <c r="T63" i="19" s="1"/>
  <c r="U58" i="19"/>
  <c r="V58" i="19"/>
  <c r="V60" i="19" s="1"/>
  <c r="V63" i="19" s="1"/>
  <c r="W58" i="19"/>
  <c r="X58" i="19"/>
  <c r="Y58" i="19"/>
  <c r="Z58" i="19"/>
  <c r="AA58" i="19"/>
  <c r="AB58" i="19"/>
  <c r="AC58" i="19"/>
  <c r="AD58" i="19"/>
  <c r="AE62" i="19"/>
  <c r="AE3" i="4"/>
  <c r="AE8" i="4"/>
  <c r="AE13" i="4"/>
  <c r="AE18" i="4"/>
  <c r="C23" i="4"/>
  <c r="D23" i="4"/>
  <c r="E23" i="4"/>
  <c r="F23" i="4"/>
  <c r="G23" i="4"/>
  <c r="H23" i="4"/>
  <c r="I23" i="4"/>
  <c r="J23" i="4"/>
  <c r="K23" i="4"/>
  <c r="L23" i="4"/>
  <c r="M23" i="4"/>
  <c r="N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8" i="4"/>
  <c r="AE33" i="4"/>
  <c r="AE38" i="4"/>
  <c r="AE43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52" i="4"/>
  <c r="AE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O59" i="4" s="1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3" i="16"/>
  <c r="AE8" i="16"/>
  <c r="AE13" i="16"/>
  <c r="AE18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8" i="16"/>
  <c r="AE33" i="16"/>
  <c r="AE38" i="16"/>
  <c r="AE43" i="16"/>
  <c r="AE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52" i="16"/>
  <c r="AE56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61" i="16"/>
  <c r="AE3" i="7"/>
  <c r="AE8" i="7"/>
  <c r="AE13" i="7"/>
  <c r="AE18" i="7"/>
  <c r="C23" i="7"/>
  <c r="D23" i="7"/>
  <c r="E23" i="7"/>
  <c r="F23" i="7"/>
  <c r="G23" i="7"/>
  <c r="H23" i="7"/>
  <c r="I23" i="7"/>
  <c r="J23" i="7"/>
  <c r="K23" i="7"/>
  <c r="L23" i="7"/>
  <c r="M23" i="7"/>
  <c r="N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8" i="7"/>
  <c r="AE33" i="7"/>
  <c r="AE38" i="7"/>
  <c r="AE43" i="7"/>
  <c r="AE48" i="7"/>
  <c r="C49" i="7"/>
  <c r="D49" i="7"/>
  <c r="E49" i="7"/>
  <c r="F49" i="7"/>
  <c r="G49" i="7"/>
  <c r="H49" i="7"/>
  <c r="I49" i="7"/>
  <c r="J49" i="7"/>
  <c r="K49" i="7"/>
  <c r="L49" i="7"/>
  <c r="M49" i="7"/>
  <c r="N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52" i="7"/>
  <c r="AE56" i="7"/>
  <c r="C57" i="7"/>
  <c r="D57" i="7"/>
  <c r="E57" i="7"/>
  <c r="F57" i="7"/>
  <c r="G57" i="7"/>
  <c r="H57" i="7"/>
  <c r="I57" i="7"/>
  <c r="J57" i="7"/>
  <c r="K57" i="7"/>
  <c r="L57" i="7"/>
  <c r="M57" i="7"/>
  <c r="N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O59" i="7"/>
  <c r="AE3" i="15"/>
  <c r="AE8" i="15"/>
  <c r="AE13" i="15"/>
  <c r="AE18" i="15"/>
  <c r="C23" i="15"/>
  <c r="E23" i="15"/>
  <c r="F23" i="15"/>
  <c r="K23" i="15"/>
  <c r="L23" i="15"/>
  <c r="N23" i="15"/>
  <c r="O23" i="15"/>
  <c r="P23" i="15"/>
  <c r="Q23" i="15"/>
  <c r="R23" i="15"/>
  <c r="S23" i="15"/>
  <c r="U23" i="15"/>
  <c r="X23" i="15"/>
  <c r="AC23" i="15"/>
  <c r="AD23" i="15"/>
  <c r="AE28" i="15"/>
  <c r="AE33" i="15"/>
  <c r="AE38" i="15"/>
  <c r="AE43" i="15"/>
  <c r="AE48" i="15"/>
  <c r="C49" i="15"/>
  <c r="E49" i="15"/>
  <c r="F49" i="15"/>
  <c r="K49" i="15"/>
  <c r="L49" i="15"/>
  <c r="N49" i="15"/>
  <c r="O49" i="15"/>
  <c r="P49" i="15"/>
  <c r="Q49" i="15"/>
  <c r="R49" i="15"/>
  <c r="S49" i="15"/>
  <c r="U49" i="15"/>
  <c r="X49" i="15"/>
  <c r="AC49" i="15"/>
  <c r="AD49" i="15"/>
  <c r="AE52" i="15"/>
  <c r="AE56" i="15"/>
  <c r="C57" i="15"/>
  <c r="D57" i="15"/>
  <c r="D59" i="15" s="1"/>
  <c r="D62" i="15" s="1"/>
  <c r="E57" i="15"/>
  <c r="F57" i="15"/>
  <c r="G57" i="15"/>
  <c r="G59" i="15" s="1"/>
  <c r="G62" i="15" s="1"/>
  <c r="H57" i="15"/>
  <c r="H59" i="15" s="1"/>
  <c r="H62" i="15" s="1"/>
  <c r="I57" i="15"/>
  <c r="I59" i="15" s="1"/>
  <c r="I62" i="15" s="1"/>
  <c r="J57" i="15"/>
  <c r="J59" i="15" s="1"/>
  <c r="J62" i="15" s="1"/>
  <c r="K57" i="15"/>
  <c r="L57" i="15"/>
  <c r="M57" i="15"/>
  <c r="M59" i="15" s="1"/>
  <c r="M62" i="15" s="1"/>
  <c r="N57" i="15"/>
  <c r="O57" i="15"/>
  <c r="P57" i="15"/>
  <c r="Q57" i="15"/>
  <c r="R57" i="15"/>
  <c r="S57" i="15"/>
  <c r="T57" i="15"/>
  <c r="T59" i="15" s="1"/>
  <c r="T62" i="15" s="1"/>
  <c r="U57" i="15"/>
  <c r="V57" i="15"/>
  <c r="V59" i="15" s="1"/>
  <c r="V62" i="15" s="1"/>
  <c r="W57" i="15"/>
  <c r="W59" i="15" s="1"/>
  <c r="W62" i="15" s="1"/>
  <c r="X57" i="15"/>
  <c r="Y57" i="15"/>
  <c r="Y59" i="15" s="1"/>
  <c r="Y62" i="15" s="1"/>
  <c r="Z57" i="15"/>
  <c r="Z59" i="15" s="1"/>
  <c r="Z62" i="15" s="1"/>
  <c r="AA57" i="15"/>
  <c r="AA59" i="15" s="1"/>
  <c r="AA62" i="15" s="1"/>
  <c r="AB57" i="15"/>
  <c r="AB59" i="15" s="1"/>
  <c r="AB62" i="15" s="1"/>
  <c r="AC57" i="15"/>
  <c r="AD57" i="15"/>
  <c r="AE61" i="15"/>
  <c r="C64" i="15"/>
  <c r="G66" i="15"/>
  <c r="K66" i="15"/>
  <c r="O66" i="15"/>
  <c r="G60" i="19" l="1"/>
  <c r="G63" i="19" s="1"/>
  <c r="AC59" i="12"/>
  <c r="AC62" i="12" s="1"/>
  <c r="K59" i="8"/>
  <c r="I59" i="10"/>
  <c r="I62" i="10" s="1"/>
  <c r="C59" i="13"/>
  <c r="C62" i="13" s="1"/>
  <c r="F59" i="11"/>
  <c r="F62" i="11" s="1"/>
  <c r="AB60" i="19"/>
  <c r="AB63" i="19" s="1"/>
  <c r="Y59" i="8"/>
  <c r="F59" i="10"/>
  <c r="F62" i="10" s="1"/>
  <c r="I59" i="9"/>
  <c r="I62" i="9" s="1"/>
  <c r="U59" i="9"/>
  <c r="U62" i="9" s="1"/>
  <c r="S59" i="11"/>
  <c r="S62" i="11" s="1"/>
  <c r="AA60" i="19"/>
  <c r="AA63" i="19" s="1"/>
  <c r="Q59" i="9"/>
  <c r="Q62" i="9" s="1"/>
  <c r="AA59" i="11"/>
  <c r="AA62" i="11" s="1"/>
  <c r="P65" i="21"/>
  <c r="D59" i="7"/>
  <c r="N60" i="19"/>
  <c r="N63" i="19" s="1"/>
  <c r="H59" i="9"/>
  <c r="H62" i="9" s="1"/>
  <c r="C59" i="6"/>
  <c r="AD59" i="11"/>
  <c r="AD62" i="11" s="1"/>
  <c r="N59" i="11"/>
  <c r="N62" i="11" s="1"/>
  <c r="H59" i="5"/>
  <c r="D59" i="5"/>
  <c r="AA59" i="3"/>
  <c r="S59" i="3"/>
  <c r="AD60" i="21"/>
  <c r="X59" i="13"/>
  <c r="X62" i="13" s="1"/>
  <c r="AA59" i="13"/>
  <c r="AA62" i="13" s="1"/>
  <c r="AE57" i="17"/>
  <c r="W59" i="17"/>
  <c r="X59" i="5"/>
  <c r="E59" i="2"/>
  <c r="AE57" i="1"/>
  <c r="H62" i="20"/>
  <c r="H69" i="20" s="1"/>
  <c r="E62" i="20"/>
  <c r="C62" i="21"/>
  <c r="C69" i="21" s="1"/>
  <c r="Y59" i="6"/>
  <c r="C60" i="19"/>
  <c r="C63" i="19" s="1"/>
  <c r="AE24" i="19"/>
  <c r="AD59" i="14"/>
  <c r="AD62" i="14" s="1"/>
  <c r="Q59" i="10"/>
  <c r="Q62" i="10" s="1"/>
  <c r="V59" i="6"/>
  <c r="J59" i="6"/>
  <c r="S59" i="6"/>
  <c r="Z59" i="11"/>
  <c r="Z62" i="11" s="1"/>
  <c r="AD59" i="5"/>
  <c r="G59" i="4"/>
  <c r="H59" i="10"/>
  <c r="H62" i="10" s="1"/>
  <c r="T59" i="14"/>
  <c r="T62" i="14" s="1"/>
  <c r="H59" i="14"/>
  <c r="H62" i="14" s="1"/>
  <c r="AD60" i="18"/>
  <c r="AD63" i="18" s="1"/>
  <c r="Y59" i="13"/>
  <c r="Y62" i="13" s="1"/>
  <c r="D59" i="11"/>
  <c r="D62" i="11" s="1"/>
  <c r="N59" i="3"/>
  <c r="AD62" i="20"/>
  <c r="AD69" i="20" s="1"/>
  <c r="P59" i="16"/>
  <c r="F60" i="19"/>
  <c r="F63" i="19" s="1"/>
  <c r="N59" i="10"/>
  <c r="N62" i="10" s="1"/>
  <c r="Y59" i="9"/>
  <c r="Y62" i="9" s="1"/>
  <c r="T59" i="13"/>
  <c r="T62" i="13" s="1"/>
  <c r="J59" i="11"/>
  <c r="J62" i="11" s="1"/>
  <c r="AB59" i="17"/>
  <c r="Y59" i="5"/>
  <c r="L59" i="5"/>
  <c r="T59" i="1"/>
  <c r="W59" i="3"/>
  <c r="AD59" i="3"/>
  <c r="R59" i="3"/>
  <c r="L62" i="20"/>
  <c r="L69" i="20" s="1"/>
  <c r="N59" i="15"/>
  <c r="N62" i="15" s="1"/>
  <c r="AB59" i="8"/>
  <c r="AE23" i="12"/>
  <c r="W59" i="11"/>
  <c r="W62" i="11" s="1"/>
  <c r="Y59" i="11"/>
  <c r="Y62" i="11" s="1"/>
  <c r="M59" i="2"/>
  <c r="AD59" i="1"/>
  <c r="F62" i="20"/>
  <c r="R62" i="20"/>
  <c r="R69" i="20" s="1"/>
  <c r="M59" i="10"/>
  <c r="M62" i="10" s="1"/>
  <c r="N59" i="6"/>
  <c r="AE50" i="19"/>
  <c r="AC59" i="13"/>
  <c r="AC62" i="13" s="1"/>
  <c r="D59" i="1"/>
  <c r="G62" i="21"/>
  <c r="W62" i="21"/>
  <c r="AD59" i="7"/>
  <c r="L59" i="9"/>
  <c r="L62" i="9" s="1"/>
  <c r="X59" i="15"/>
  <c r="X62" i="15" s="1"/>
  <c r="L59" i="15"/>
  <c r="L62" i="15" s="1"/>
  <c r="O60" i="19"/>
  <c r="O63" i="19" s="1"/>
  <c r="AC60" i="19"/>
  <c r="AC63" i="19" s="1"/>
  <c r="E59" i="10"/>
  <c r="E62" i="10" s="1"/>
  <c r="S59" i="17"/>
  <c r="G59" i="17"/>
  <c r="V59" i="5"/>
  <c r="I59" i="5"/>
  <c r="P59" i="10"/>
  <c r="P62" i="10" s="1"/>
  <c r="Z59" i="3"/>
  <c r="V59" i="3"/>
  <c r="M59" i="3"/>
  <c r="I59" i="3"/>
  <c r="H65" i="20"/>
  <c r="E65" i="20"/>
  <c r="E69" i="20"/>
  <c r="AE26" i="20"/>
  <c r="W59" i="5"/>
  <c r="AC59" i="3"/>
  <c r="Q59" i="3"/>
  <c r="S62" i="20"/>
  <c r="S69" i="20" s="1"/>
  <c r="D62" i="21"/>
  <c r="D65" i="21" s="1"/>
  <c r="AD59" i="6"/>
  <c r="Z59" i="6"/>
  <c r="G59" i="6"/>
  <c r="M59" i="12"/>
  <c r="M62" i="12" s="1"/>
  <c r="E59" i="11"/>
  <c r="E62" i="11" s="1"/>
  <c r="H59" i="17"/>
  <c r="D59" i="17"/>
  <c r="N59" i="5"/>
  <c r="AE57" i="7"/>
  <c r="AD59" i="16"/>
  <c r="Z59" i="16"/>
  <c r="AE23" i="4"/>
  <c r="J59" i="13"/>
  <c r="J62" i="13" s="1"/>
  <c r="P59" i="17"/>
  <c r="L59" i="17"/>
  <c r="K59" i="17"/>
  <c r="AB59" i="1"/>
  <c r="H59" i="1"/>
  <c r="N59" i="16"/>
  <c r="J59" i="16"/>
  <c r="AE58" i="19"/>
  <c r="S59" i="9"/>
  <c r="S62" i="9" s="1"/>
  <c r="M59" i="13"/>
  <c r="M62" i="13" s="1"/>
  <c r="AE23" i="13"/>
  <c r="E59" i="6"/>
  <c r="D59" i="6"/>
  <c r="AE23" i="6"/>
  <c r="AE49" i="12"/>
  <c r="D59" i="12"/>
  <c r="D62" i="12" s="1"/>
  <c r="AC59" i="11"/>
  <c r="AC62" i="11" s="1"/>
  <c r="V59" i="11"/>
  <c r="V62" i="11" s="1"/>
  <c r="R59" i="11"/>
  <c r="R62" i="11" s="1"/>
  <c r="AB59" i="2"/>
  <c r="X59" i="2"/>
  <c r="P59" i="2"/>
  <c r="H59" i="2"/>
  <c r="D59" i="2"/>
  <c r="AE49" i="2"/>
  <c r="K59" i="2"/>
  <c r="Y59" i="1"/>
  <c r="AE49" i="1"/>
  <c r="Z59" i="1"/>
  <c r="R59" i="1"/>
  <c r="J59" i="1"/>
  <c r="AE49" i="3"/>
  <c r="C62" i="20"/>
  <c r="C69" i="20" s="1"/>
  <c r="AC62" i="20"/>
  <c r="AC69" i="20" s="1"/>
  <c r="Q62" i="20"/>
  <c r="Q69" i="20" s="1"/>
  <c r="M62" i="20"/>
  <c r="M65" i="20" s="1"/>
  <c r="T62" i="20"/>
  <c r="T65" i="20" s="1"/>
  <c r="O62" i="20"/>
  <c r="O65" i="20" s="1"/>
  <c r="Z62" i="20"/>
  <c r="Z69" i="20" s="1"/>
  <c r="H62" i="21"/>
  <c r="H69" i="21" s="1"/>
  <c r="M62" i="21"/>
  <c r="M69" i="21" s="1"/>
  <c r="Q62" i="21"/>
  <c r="Q69" i="21" s="1"/>
  <c r="X62" i="21"/>
  <c r="X65" i="21" s="1"/>
  <c r="AB62" i="21"/>
  <c r="R62" i="21"/>
  <c r="R69" i="21" s="1"/>
  <c r="AE49" i="17"/>
  <c r="AE23" i="17"/>
  <c r="AF7" i="21"/>
  <c r="L65" i="21"/>
  <c r="J59" i="14"/>
  <c r="J62" i="14" s="1"/>
  <c r="V60" i="18"/>
  <c r="V63" i="18" s="1"/>
  <c r="F60" i="18"/>
  <c r="F63" i="18" s="1"/>
  <c r="L59" i="10"/>
  <c r="L62" i="10" s="1"/>
  <c r="AE57" i="9"/>
  <c r="P59" i="9"/>
  <c r="P62" i="9" s="1"/>
  <c r="K59" i="9"/>
  <c r="K62" i="9" s="1"/>
  <c r="M59" i="11"/>
  <c r="M62" i="11" s="1"/>
  <c r="I59" i="11"/>
  <c r="I62" i="11" s="1"/>
  <c r="F59" i="5"/>
  <c r="AE49" i="5"/>
  <c r="AB59" i="5"/>
  <c r="T59" i="5"/>
  <c r="P59" i="5"/>
  <c r="G59" i="5"/>
  <c r="N62" i="21"/>
  <c r="T62" i="21"/>
  <c r="Y62" i="21"/>
  <c r="AC62" i="21"/>
  <c r="E62" i="21"/>
  <c r="K59" i="3"/>
  <c r="AA62" i="20"/>
  <c r="V59" i="4"/>
  <c r="Z60" i="19"/>
  <c r="Z63" i="19" s="1"/>
  <c r="Z59" i="8"/>
  <c r="M59" i="8"/>
  <c r="AE49" i="14"/>
  <c r="Z59" i="14"/>
  <c r="Z62" i="14" s="1"/>
  <c r="Q60" i="18"/>
  <c r="Q63" i="18" s="1"/>
  <c r="E60" i="18"/>
  <c r="E63" i="18" s="1"/>
  <c r="AE58" i="18"/>
  <c r="G60" i="18"/>
  <c r="G63" i="18" s="1"/>
  <c r="P60" i="18"/>
  <c r="P63" i="18" s="1"/>
  <c r="AD59" i="13"/>
  <c r="AD62" i="13" s="1"/>
  <c r="L59" i="13"/>
  <c r="L62" i="13" s="1"/>
  <c r="Y59" i="12"/>
  <c r="Y62" i="12" s="1"/>
  <c r="Q59" i="12"/>
  <c r="Q62" i="12" s="1"/>
  <c r="AD59" i="12"/>
  <c r="AD62" i="12" s="1"/>
  <c r="Z59" i="12"/>
  <c r="Z62" i="12" s="1"/>
  <c r="U59" i="2"/>
  <c r="V59" i="2"/>
  <c r="AE23" i="2"/>
  <c r="AE49" i="15"/>
  <c r="AC59" i="7"/>
  <c r="U59" i="4"/>
  <c r="W59" i="8"/>
  <c r="AB59" i="9"/>
  <c r="AB62" i="9" s="1"/>
  <c r="R59" i="13"/>
  <c r="R62" i="13" s="1"/>
  <c r="AA59" i="6"/>
  <c r="W59" i="6"/>
  <c r="K59" i="6"/>
  <c r="V59" i="17"/>
  <c r="N59" i="17"/>
  <c r="M59" i="17"/>
  <c r="K59" i="5"/>
  <c r="AD59" i="15"/>
  <c r="AD62" i="15" s="1"/>
  <c r="F59" i="15"/>
  <c r="F62" i="15" s="1"/>
  <c r="N59" i="7"/>
  <c r="J59" i="7"/>
  <c r="G59" i="7"/>
  <c r="AE57" i="4"/>
  <c r="X59" i="4"/>
  <c r="C59" i="4"/>
  <c r="AE57" i="8"/>
  <c r="F59" i="14"/>
  <c r="F62" i="14" s="1"/>
  <c r="P59" i="7"/>
  <c r="AB59" i="7"/>
  <c r="T59" i="7"/>
  <c r="AE57" i="16"/>
  <c r="H59" i="4"/>
  <c r="D59" i="4"/>
  <c r="X60" i="19"/>
  <c r="X63" i="19" s="1"/>
  <c r="S60" i="19"/>
  <c r="S63" i="19" s="1"/>
  <c r="W59" i="14"/>
  <c r="W62" i="14" s="1"/>
  <c r="K59" i="7"/>
  <c r="AD65" i="20"/>
  <c r="M69" i="20"/>
  <c r="M65" i="21"/>
  <c r="F59" i="7"/>
  <c r="X59" i="8"/>
  <c r="T59" i="8"/>
  <c r="AE23" i="8"/>
  <c r="AC59" i="14"/>
  <c r="AC62" i="14" s="1"/>
  <c r="Y59" i="14"/>
  <c r="Y62" i="14" s="1"/>
  <c r="G59" i="14"/>
  <c r="G62" i="14" s="1"/>
  <c r="C59" i="14"/>
  <c r="C62" i="14" s="1"/>
  <c r="E59" i="17"/>
  <c r="Z59" i="5"/>
  <c r="R59" i="5"/>
  <c r="K59" i="15"/>
  <c r="K62" i="15" s="1"/>
  <c r="Q59" i="16"/>
  <c r="Q59" i="4"/>
  <c r="AE49" i="4"/>
  <c r="N59" i="4"/>
  <c r="J59" i="4"/>
  <c r="U60" i="19"/>
  <c r="U63" i="19" s="1"/>
  <c r="Q60" i="19"/>
  <c r="Q63" i="19" s="1"/>
  <c r="AC59" i="10"/>
  <c r="AC62" i="10" s="1"/>
  <c r="D59" i="10"/>
  <c r="D62" i="10" s="1"/>
  <c r="AE49" i="9"/>
  <c r="T59" i="9"/>
  <c r="T62" i="9" s="1"/>
  <c r="G59" i="9"/>
  <c r="G62" i="9" s="1"/>
  <c r="AE23" i="9"/>
  <c r="F59" i="13"/>
  <c r="F62" i="13" s="1"/>
  <c r="AE49" i="13"/>
  <c r="L59" i="11"/>
  <c r="L62" i="11" s="1"/>
  <c r="Z59" i="7"/>
  <c r="M59" i="16"/>
  <c r="X59" i="16"/>
  <c r="AC59" i="16"/>
  <c r="W59" i="4"/>
  <c r="S59" i="4"/>
  <c r="L60" i="19"/>
  <c r="L63" i="19" s="1"/>
  <c r="AE49" i="8"/>
  <c r="AA59" i="8"/>
  <c r="N59" i="8"/>
  <c r="U59" i="14"/>
  <c r="U62" i="14" s="1"/>
  <c r="E59" i="9"/>
  <c r="E62" i="9" s="1"/>
  <c r="W59" i="13"/>
  <c r="W62" i="13" s="1"/>
  <c r="E59" i="13"/>
  <c r="E62" i="13" s="1"/>
  <c r="Q59" i="6"/>
  <c r="F59" i="6"/>
  <c r="I59" i="6"/>
  <c r="X59" i="12"/>
  <c r="X62" i="12" s="1"/>
  <c r="T59" i="12"/>
  <c r="T62" i="12" s="1"/>
  <c r="P59" i="12"/>
  <c r="P62" i="12" s="1"/>
  <c r="I59" i="12"/>
  <c r="I62" i="12" s="1"/>
  <c r="U59" i="11"/>
  <c r="U62" i="11" s="1"/>
  <c r="Q59" i="11"/>
  <c r="Q62" i="11" s="1"/>
  <c r="Z59" i="17"/>
  <c r="U59" i="5"/>
  <c r="J59" i="2"/>
  <c r="V59" i="1"/>
  <c r="N59" i="1"/>
  <c r="AE57" i="3"/>
  <c r="J59" i="3"/>
  <c r="D62" i="20"/>
  <c r="P62" i="20"/>
  <c r="AB59" i="12"/>
  <c r="AB62" i="12" s="1"/>
  <c r="AE23" i="11"/>
  <c r="AE57" i="2"/>
  <c r="AA59" i="2"/>
  <c r="W59" i="2"/>
  <c r="S59" i="2"/>
  <c r="Q59" i="1"/>
  <c r="E59" i="1"/>
  <c r="AA59" i="1"/>
  <c r="O59" i="1"/>
  <c r="X62" i="20"/>
  <c r="F62" i="21"/>
  <c r="K62" i="21"/>
  <c r="O62" i="21"/>
  <c r="U62" i="21"/>
  <c r="Z62" i="21"/>
  <c r="AD52" i="21"/>
  <c r="AE23" i="15"/>
  <c r="U59" i="7"/>
  <c r="Y59" i="7"/>
  <c r="H59" i="7"/>
  <c r="R59" i="16"/>
  <c r="I59" i="4"/>
  <c r="R60" i="19"/>
  <c r="R63" i="19" s="1"/>
  <c r="C59" i="8"/>
  <c r="H59" i="8"/>
  <c r="AE57" i="14"/>
  <c r="AA59" i="14"/>
  <c r="AA62" i="14" s="1"/>
  <c r="AB60" i="18"/>
  <c r="AB63" i="18" s="1"/>
  <c r="H60" i="18"/>
  <c r="H63" i="18" s="1"/>
  <c r="C59" i="10"/>
  <c r="C62" i="10" s="1"/>
  <c r="C59" i="9"/>
  <c r="C62" i="9" s="1"/>
  <c r="G59" i="13"/>
  <c r="G62" i="13" s="1"/>
  <c r="N59" i="13"/>
  <c r="N62" i="13" s="1"/>
  <c r="O59" i="6"/>
  <c r="R59" i="12"/>
  <c r="R62" i="12" s="1"/>
  <c r="K59" i="12"/>
  <c r="K62" i="12" s="1"/>
  <c r="F59" i="17"/>
  <c r="E59" i="5"/>
  <c r="J59" i="5"/>
  <c r="Z59" i="2"/>
  <c r="G59" i="2"/>
  <c r="AB59" i="3"/>
  <c r="H59" i="3"/>
  <c r="AB62" i="20"/>
  <c r="W62" i="20"/>
  <c r="B62" i="21"/>
  <c r="S62" i="21"/>
  <c r="Q59" i="7"/>
  <c r="M59" i="7"/>
  <c r="D59" i="16"/>
  <c r="AC59" i="15"/>
  <c r="AC62" i="15" s="1"/>
  <c r="U59" i="15"/>
  <c r="U62" i="15" s="1"/>
  <c r="S59" i="15"/>
  <c r="S62" i="15" s="1"/>
  <c r="W59" i="7"/>
  <c r="I59" i="7"/>
  <c r="E59" i="7"/>
  <c r="AE23" i="7"/>
  <c r="O59" i="16"/>
  <c r="G59" i="16"/>
  <c r="AE23" i="16"/>
  <c r="R59" i="4"/>
  <c r="E59" i="15"/>
  <c r="E62" i="15" s="1"/>
  <c r="S59" i="7"/>
  <c r="S59" i="16"/>
  <c r="AE57" i="15"/>
  <c r="C59" i="15"/>
  <c r="C62" i="15" s="1"/>
  <c r="C59" i="7"/>
  <c r="AE49" i="7"/>
  <c r="V59" i="7"/>
  <c r="AA59" i="16"/>
  <c r="W59" i="16"/>
  <c r="H59" i="16"/>
  <c r="J60" i="19"/>
  <c r="J63" i="19" s="1"/>
  <c r="D60" i="19"/>
  <c r="D63" i="19" s="1"/>
  <c r="AD59" i="8"/>
  <c r="J59" i="8"/>
  <c r="P59" i="8"/>
  <c r="D59" i="8"/>
  <c r="D59" i="14"/>
  <c r="D62" i="14" s="1"/>
  <c r="Y60" i="18"/>
  <c r="Y63" i="18" s="1"/>
  <c r="R60" i="18"/>
  <c r="R63" i="18" s="1"/>
  <c r="AA60" i="18"/>
  <c r="AA63" i="18" s="1"/>
  <c r="O60" i="18"/>
  <c r="O63" i="18" s="1"/>
  <c r="AA59" i="10"/>
  <c r="AA62" i="10" s="1"/>
  <c r="W59" i="10"/>
  <c r="W62" i="10" s="1"/>
  <c r="S59" i="10"/>
  <c r="S62" i="10" s="1"/>
  <c r="J59" i="10"/>
  <c r="J62" i="10" s="1"/>
  <c r="Z59" i="10"/>
  <c r="Z62" i="10" s="1"/>
  <c r="V59" i="10"/>
  <c r="V62" i="10" s="1"/>
  <c r="AD59" i="9"/>
  <c r="AD62" i="9" s="1"/>
  <c r="AA59" i="9"/>
  <c r="AA62" i="9" s="1"/>
  <c r="W59" i="9"/>
  <c r="W62" i="9" s="1"/>
  <c r="AE52" i="20"/>
  <c r="U59" i="13"/>
  <c r="U62" i="13" s="1"/>
  <c r="Q59" i="13"/>
  <c r="Q62" i="13" s="1"/>
  <c r="H59" i="13"/>
  <c r="H62" i="13" s="1"/>
  <c r="P59" i="13"/>
  <c r="P62" i="13" s="1"/>
  <c r="U59" i="6"/>
  <c r="S59" i="12"/>
  <c r="S62" i="12" s="1"/>
  <c r="N59" i="12"/>
  <c r="N62" i="12" s="1"/>
  <c r="J59" i="12"/>
  <c r="J62" i="12" s="1"/>
  <c r="F59" i="12"/>
  <c r="F62" i="12" s="1"/>
  <c r="AB59" i="11"/>
  <c r="AB62" i="11" s="1"/>
  <c r="X59" i="11"/>
  <c r="X62" i="11" s="1"/>
  <c r="T59" i="11"/>
  <c r="T62" i="11" s="1"/>
  <c r="K59" i="11"/>
  <c r="K62" i="11" s="1"/>
  <c r="G59" i="11"/>
  <c r="G62" i="11" s="1"/>
  <c r="C59" i="11"/>
  <c r="C62" i="11" s="1"/>
  <c r="J59" i="17"/>
  <c r="U59" i="17"/>
  <c r="O59" i="2"/>
  <c r="C59" i="2"/>
  <c r="K59" i="1"/>
  <c r="L59" i="1"/>
  <c r="N62" i="20"/>
  <c r="L59" i="4"/>
  <c r="M60" i="19"/>
  <c r="M63" i="19" s="1"/>
  <c r="V59" i="8"/>
  <c r="R59" i="8"/>
  <c r="AB59" i="14"/>
  <c r="AB62" i="14" s="1"/>
  <c r="X59" i="14"/>
  <c r="X62" i="14" s="1"/>
  <c r="N59" i="14"/>
  <c r="N62" i="14" s="1"/>
  <c r="R59" i="14"/>
  <c r="R62" i="14" s="1"/>
  <c r="M59" i="14"/>
  <c r="M62" i="14" s="1"/>
  <c r="AE23" i="14"/>
  <c r="U60" i="18"/>
  <c r="U63" i="18" s="1"/>
  <c r="AE24" i="18"/>
  <c r="R59" i="10"/>
  <c r="R62" i="10" s="1"/>
  <c r="Z59" i="9"/>
  <c r="Z62" i="9" s="1"/>
  <c r="V59" i="9"/>
  <c r="V62" i="9" s="1"/>
  <c r="R59" i="9"/>
  <c r="R62" i="9" s="1"/>
  <c r="M59" i="9"/>
  <c r="M62" i="9" s="1"/>
  <c r="N59" i="9"/>
  <c r="N62" i="9" s="1"/>
  <c r="J59" i="9"/>
  <c r="J62" i="9" s="1"/>
  <c r="F59" i="9"/>
  <c r="F62" i="9" s="1"/>
  <c r="AG7" i="20"/>
  <c r="AC59" i="6"/>
  <c r="X59" i="6"/>
  <c r="T59" i="6"/>
  <c r="E59" i="12"/>
  <c r="E62" i="12" s="1"/>
  <c r="AE57" i="11"/>
  <c r="Q59" i="17"/>
  <c r="AA59" i="17"/>
  <c r="AE57" i="5"/>
  <c r="S59" i="5"/>
  <c r="R59" i="2"/>
  <c r="F59" i="2"/>
  <c r="W59" i="1"/>
  <c r="S59" i="1"/>
  <c r="G59" i="1"/>
  <c r="C59" i="1"/>
  <c r="AE23" i="1"/>
  <c r="V62" i="20"/>
  <c r="I62" i="20"/>
  <c r="J62" i="20"/>
  <c r="T59" i="4"/>
  <c r="Z59" i="4"/>
  <c r="P59" i="4"/>
  <c r="E60" i="19"/>
  <c r="E63" i="19" s="1"/>
  <c r="Y60" i="19"/>
  <c r="Y63" i="19" s="1"/>
  <c r="F59" i="8"/>
  <c r="I59" i="14"/>
  <c r="I62" i="14" s="1"/>
  <c r="Q59" i="14"/>
  <c r="Q62" i="14" s="1"/>
  <c r="AE50" i="18"/>
  <c r="AC60" i="18"/>
  <c r="AC63" i="18" s="1"/>
  <c r="Y59" i="10"/>
  <c r="Y62" i="10" s="1"/>
  <c r="U59" i="10"/>
  <c r="U62" i="10" s="1"/>
  <c r="D59" i="9"/>
  <c r="D62" i="9" s="1"/>
  <c r="AC59" i="9"/>
  <c r="AC62" i="9" s="1"/>
  <c r="AB59" i="13"/>
  <c r="AB62" i="13" s="1"/>
  <c r="K59" i="13"/>
  <c r="K62" i="13" s="1"/>
  <c r="AB59" i="6"/>
  <c r="P59" i="6"/>
  <c r="L59" i="6"/>
  <c r="AE57" i="12"/>
  <c r="AA59" i="12"/>
  <c r="AA62" i="12" s="1"/>
  <c r="H59" i="12"/>
  <c r="H62" i="12" s="1"/>
  <c r="X59" i="17"/>
  <c r="T59" i="17"/>
  <c r="AD59" i="17"/>
  <c r="O59" i="5"/>
  <c r="C59" i="5"/>
  <c r="AE23" i="5"/>
  <c r="I59" i="2"/>
  <c r="U59" i="1"/>
  <c r="M59" i="1"/>
  <c r="F59" i="1"/>
  <c r="F59" i="3"/>
  <c r="D59" i="3"/>
  <c r="L59" i="3"/>
  <c r="E59" i="3"/>
  <c r="AD26" i="21"/>
  <c r="I62" i="21"/>
  <c r="V59" i="16"/>
  <c r="AC59" i="4"/>
  <c r="E59" i="4"/>
  <c r="F59" i="4"/>
  <c r="K60" i="19"/>
  <c r="K63" i="19" s="1"/>
  <c r="I60" i="19"/>
  <c r="I63" i="19" s="1"/>
  <c r="G59" i="8"/>
  <c r="U59" i="8"/>
  <c r="L59" i="8"/>
  <c r="L59" i="14"/>
  <c r="L62" i="14" s="1"/>
  <c r="S59" i="14"/>
  <c r="S62" i="14" s="1"/>
  <c r="Z60" i="18"/>
  <c r="Z63" i="18" s="1"/>
  <c r="S60" i="18"/>
  <c r="S63" i="18" s="1"/>
  <c r="K60" i="18"/>
  <c r="K63" i="18" s="1"/>
  <c r="X60" i="18"/>
  <c r="X63" i="18" s="1"/>
  <c r="AE57" i="10"/>
  <c r="AD59" i="10"/>
  <c r="AD62" i="10" s="1"/>
  <c r="K59" i="10"/>
  <c r="K62" i="10" s="1"/>
  <c r="G59" i="10"/>
  <c r="G62" i="10" s="1"/>
  <c r="AE23" i="10"/>
  <c r="AE60" i="20"/>
  <c r="AE57" i="13"/>
  <c r="AE57" i="6"/>
  <c r="AE49" i="6"/>
  <c r="R59" i="6"/>
  <c r="G59" i="12"/>
  <c r="G62" i="12" s="1"/>
  <c r="C59" i="12"/>
  <c r="C62" i="12" s="1"/>
  <c r="O59" i="17"/>
  <c r="AC59" i="5"/>
  <c r="L59" i="2"/>
  <c r="AC59" i="2"/>
  <c r="Y59" i="2"/>
  <c r="X59" i="1"/>
  <c r="P59" i="1"/>
  <c r="AC59" i="1"/>
  <c r="I59" i="1"/>
  <c r="X59" i="3"/>
  <c r="T59" i="3"/>
  <c r="G59" i="3"/>
  <c r="C59" i="3"/>
  <c r="P59" i="3"/>
  <c r="AE23" i="3"/>
  <c r="K62" i="20"/>
  <c r="G62" i="20"/>
  <c r="J62" i="21"/>
  <c r="V62" i="21"/>
  <c r="O59" i="15"/>
  <c r="O62" i="15" s="1"/>
  <c r="AA59" i="7"/>
  <c r="R59" i="7"/>
  <c r="AB59" i="16"/>
  <c r="R59" i="15"/>
  <c r="R62" i="15" s="1"/>
  <c r="X59" i="7"/>
  <c r="P59" i="15"/>
  <c r="P62" i="15" s="1"/>
  <c r="U59" i="16"/>
  <c r="AB69" i="21"/>
  <c r="AB65" i="21"/>
  <c r="Q59" i="15"/>
  <c r="Q62" i="15" s="1"/>
  <c r="L59" i="7"/>
  <c r="L59" i="16"/>
  <c r="AA59" i="4"/>
  <c r="W60" i="19"/>
  <c r="W63" i="19" s="1"/>
  <c r="Q59" i="8"/>
  <c r="M59" i="6"/>
  <c r="K59" i="16"/>
  <c r="Y59" i="16"/>
  <c r="C59" i="16"/>
  <c r="AD59" i="4"/>
  <c r="K59" i="4"/>
  <c r="E59" i="8"/>
  <c r="N60" i="18"/>
  <c r="N63" i="18" s="1"/>
  <c r="X59" i="10"/>
  <c r="X62" i="10" s="1"/>
  <c r="AE49" i="16"/>
  <c r="F59" i="16"/>
  <c r="Y59" i="4"/>
  <c r="H60" i="19"/>
  <c r="H63" i="19" s="1"/>
  <c r="S59" i="8"/>
  <c r="P59" i="14"/>
  <c r="P62" i="14" s="1"/>
  <c r="K59" i="14"/>
  <c r="K62" i="14" s="1"/>
  <c r="E59" i="14"/>
  <c r="J60" i="18"/>
  <c r="J63" i="18" s="1"/>
  <c r="W60" i="18"/>
  <c r="W63" i="18" s="1"/>
  <c r="M60" i="18"/>
  <c r="M63" i="18" s="1"/>
  <c r="C60" i="18"/>
  <c r="C63" i="18" s="1"/>
  <c r="AE49" i="10"/>
  <c r="X59" i="9"/>
  <c r="X62" i="9" s="1"/>
  <c r="Z59" i="13"/>
  <c r="Z62" i="13" s="1"/>
  <c r="D60" i="18"/>
  <c r="D63" i="18" s="1"/>
  <c r="AA65" i="21"/>
  <c r="E59" i="16"/>
  <c r="T59" i="16"/>
  <c r="I59" i="16"/>
  <c r="M59" i="4"/>
  <c r="AB59" i="4"/>
  <c r="AD60" i="19"/>
  <c r="AD63" i="19" s="1"/>
  <c r="AC59" i="8"/>
  <c r="I59" i="8"/>
  <c r="T60" i="18"/>
  <c r="T63" i="18" s="1"/>
  <c r="L60" i="18"/>
  <c r="L63" i="18" s="1"/>
  <c r="I60" i="18"/>
  <c r="I63" i="18" s="1"/>
  <c r="AB59" i="10"/>
  <c r="AB62" i="10" s="1"/>
  <c r="T59" i="10"/>
  <c r="T62" i="10" s="1"/>
  <c r="S59" i="13"/>
  <c r="S62" i="13" s="1"/>
  <c r="P59" i="11"/>
  <c r="P62" i="11" s="1"/>
  <c r="AC59" i="17"/>
  <c r="R59" i="17"/>
  <c r="I59" i="17"/>
  <c r="Q59" i="5"/>
  <c r="T59" i="2"/>
  <c r="Y62" i="20"/>
  <c r="U62" i="20"/>
  <c r="I59" i="13"/>
  <c r="I62" i="13" s="1"/>
  <c r="U59" i="12"/>
  <c r="U62" i="12" s="1"/>
  <c r="L59" i="12"/>
  <c r="AE49" i="11"/>
  <c r="C59" i="17"/>
  <c r="N59" i="2"/>
  <c r="D59" i="13"/>
  <c r="D62" i="13" s="1"/>
  <c r="AA59" i="5"/>
  <c r="AD59" i="2"/>
  <c r="Q59" i="2"/>
  <c r="AC65" i="20" l="1"/>
  <c r="AD62" i="21"/>
  <c r="T69" i="20"/>
  <c r="AE59" i="2"/>
  <c r="R65" i="21"/>
  <c r="C65" i="21"/>
  <c r="AE60" i="19"/>
  <c r="AE63" i="19" s="1"/>
  <c r="C65" i="20"/>
  <c r="H65" i="21"/>
  <c r="AE59" i="17"/>
  <c r="L65" i="20"/>
  <c r="F69" i="20"/>
  <c r="F65" i="20"/>
  <c r="AE59" i="1"/>
  <c r="G69" i="21"/>
  <c r="G65" i="21"/>
  <c r="AE59" i="10"/>
  <c r="AE62" i="10" s="1"/>
  <c r="W69" i="21"/>
  <c r="W65" i="21"/>
  <c r="Y69" i="21"/>
  <c r="Y65" i="21"/>
  <c r="Z65" i="20"/>
  <c r="X69" i="21"/>
  <c r="T69" i="21"/>
  <c r="T65" i="21"/>
  <c r="AE59" i="12"/>
  <c r="AE62" i="12" s="1"/>
  <c r="S65" i="20"/>
  <c r="E69" i="21"/>
  <c r="E65" i="21"/>
  <c r="N69" i="21"/>
  <c r="N65" i="21"/>
  <c r="AE59" i="13"/>
  <c r="AE62" i="13" s="1"/>
  <c r="D69" i="21"/>
  <c r="O69" i="20"/>
  <c r="Q65" i="20"/>
  <c r="AC69" i="21"/>
  <c r="AC65" i="21"/>
  <c r="AE59" i="15"/>
  <c r="AE62" i="15" s="1"/>
  <c r="AE59" i="8"/>
  <c r="AA69" i="20"/>
  <c r="AA65" i="20"/>
  <c r="AE59" i="16"/>
  <c r="AE59" i="3"/>
  <c r="AE59" i="14"/>
  <c r="AE62" i="14" s="1"/>
  <c r="AE62" i="20"/>
  <c r="AE69" i="20" s="1"/>
  <c r="AE59" i="5"/>
  <c r="AB69" i="20"/>
  <c r="AB65" i="20"/>
  <c r="K69" i="21"/>
  <c r="K65" i="21"/>
  <c r="AE59" i="9"/>
  <c r="AE62" i="9" s="1"/>
  <c r="W69" i="20"/>
  <c r="W65" i="20"/>
  <c r="O65" i="21"/>
  <c r="O69" i="21"/>
  <c r="AE59" i="11"/>
  <c r="AE62" i="11" s="1"/>
  <c r="AE59" i="6"/>
  <c r="AE60" i="18"/>
  <c r="AE63" i="18" s="1"/>
  <c r="S65" i="21"/>
  <c r="S69" i="21"/>
  <c r="Z69" i="21"/>
  <c r="Z65" i="21"/>
  <c r="F69" i="21"/>
  <c r="F65" i="21"/>
  <c r="P69" i="20"/>
  <c r="P65" i="20"/>
  <c r="AE59" i="4"/>
  <c r="B69" i="21"/>
  <c r="B65" i="21"/>
  <c r="U69" i="21"/>
  <c r="U65" i="21"/>
  <c r="X65" i="20"/>
  <c r="X69" i="20"/>
  <c r="D65" i="20"/>
  <c r="D69" i="20"/>
  <c r="V69" i="21"/>
  <c r="V65" i="21"/>
  <c r="J65" i="20"/>
  <c r="J69" i="20"/>
  <c r="N65" i="20"/>
  <c r="N69" i="20"/>
  <c r="J69" i="21"/>
  <c r="J65" i="21"/>
  <c r="I69" i="20"/>
  <c r="I65" i="20"/>
  <c r="AE59" i="7"/>
  <c r="G65" i="20"/>
  <c r="G69" i="20"/>
  <c r="I69" i="21"/>
  <c r="I65" i="21"/>
  <c r="V65" i="20"/>
  <c r="V69" i="20"/>
  <c r="K65" i="20"/>
  <c r="K69" i="20"/>
  <c r="AD65" i="21"/>
  <c r="AD69" i="21"/>
  <c r="L62" i="12"/>
  <c r="C65" i="12"/>
  <c r="C66" i="12" s="1"/>
  <c r="Y65" i="20"/>
  <c r="Y69" i="20"/>
  <c r="C65" i="13"/>
  <c r="C66" i="13" s="1"/>
  <c r="E62" i="14"/>
  <c r="C65" i="14"/>
  <c r="C66" i="14" s="1"/>
  <c r="C65" i="15"/>
  <c r="C66" i="15" s="1"/>
  <c r="C65" i="11"/>
  <c r="C66" i="11" s="1"/>
  <c r="U65" i="20"/>
  <c r="AH62" i="20"/>
  <c r="U69" i="20"/>
  <c r="AE65" i="20" l="1"/>
  <c r="Z93" i="23"/>
  <c r="Z112" i="23"/>
  <c r="Z45" i="23"/>
  <c r="AA45" i="23"/>
  <c r="Z113" i="23" l="1"/>
</calcChain>
</file>

<file path=xl/sharedStrings.xml><?xml version="1.0" encoding="utf-8"?>
<sst xmlns="http://schemas.openxmlformats.org/spreadsheetml/2006/main" count="943" uniqueCount="206">
  <si>
    <t>на 01.02.2015</t>
  </si>
  <si>
    <t>ЮБИЛЕЙНЫЙ</t>
  </si>
  <si>
    <t>класс/шк</t>
  </si>
  <si>
    <t>1шк</t>
  </si>
  <si>
    <t>2шк</t>
  </si>
  <si>
    <t>3шк</t>
  </si>
  <si>
    <t>лнип</t>
  </si>
  <si>
    <t>5шк</t>
  </si>
  <si>
    <t>6шк</t>
  </si>
  <si>
    <t>7шк</t>
  </si>
  <si>
    <t>9шк</t>
  </si>
  <si>
    <t>10шк</t>
  </si>
  <si>
    <t>11шк</t>
  </si>
  <si>
    <t>12шк</t>
  </si>
  <si>
    <t>13шк</t>
  </si>
  <si>
    <t>15шк</t>
  </si>
  <si>
    <t>16шк</t>
  </si>
  <si>
    <t>17шк</t>
  </si>
  <si>
    <t>18шк</t>
  </si>
  <si>
    <t>19шк</t>
  </si>
  <si>
    <t>20шк</t>
  </si>
  <si>
    <t>22шк</t>
  </si>
  <si>
    <t>псош 2</t>
  </si>
  <si>
    <t>рос.</t>
  </si>
  <si>
    <t>мкскоу</t>
  </si>
  <si>
    <t>скоши</t>
  </si>
  <si>
    <t>итог</t>
  </si>
  <si>
    <t>1-4</t>
  </si>
  <si>
    <t>5-9</t>
  </si>
  <si>
    <t>11 Э</t>
  </si>
  <si>
    <t>10-11</t>
  </si>
  <si>
    <t>8-д/о</t>
  </si>
  <si>
    <t>5-д/о</t>
  </si>
  <si>
    <t>2-д/о</t>
  </si>
  <si>
    <t>3-д/о</t>
  </si>
  <si>
    <t>более 1000</t>
  </si>
  <si>
    <t>от 500 до 1000</t>
  </si>
  <si>
    <t>менее 500</t>
  </si>
  <si>
    <t>на 02.03.2015</t>
  </si>
  <si>
    <t>4шк_ю</t>
  </si>
  <si>
    <t>5шк_ю</t>
  </si>
  <si>
    <t>5-на дому</t>
  </si>
  <si>
    <t>2-на дому</t>
  </si>
  <si>
    <t>1на дому</t>
  </si>
  <si>
    <t>на 01.04.2015</t>
  </si>
  <si>
    <t>на 26.05.2015</t>
  </si>
  <si>
    <t>2 на дому</t>
  </si>
  <si>
    <t>на 03.07.2015</t>
  </si>
  <si>
    <t xml:space="preserve"> </t>
  </si>
  <si>
    <t>2 см</t>
  </si>
  <si>
    <t>кл</t>
  </si>
  <si>
    <t>гпд</t>
  </si>
  <si>
    <t>на 12.08.2015</t>
  </si>
  <si>
    <t>на 27.08.2015</t>
  </si>
  <si>
    <t>на 24.09.2015</t>
  </si>
  <si>
    <t>на 19.10.2015</t>
  </si>
  <si>
    <t>классов</t>
  </si>
  <si>
    <t>наполн</t>
  </si>
  <si>
    <t>на 19.11.2015</t>
  </si>
  <si>
    <t>п 2</t>
  </si>
  <si>
    <t>на 12.01.2016</t>
  </si>
  <si>
    <t xml:space="preserve">              </t>
  </si>
  <si>
    <t>*</t>
  </si>
  <si>
    <t>нач</t>
  </si>
  <si>
    <t>осн</t>
  </si>
  <si>
    <t>ср</t>
  </si>
  <si>
    <t>уч</t>
  </si>
  <si>
    <t>на 12.02.2016</t>
  </si>
  <si>
    <t>на 14.03.2016</t>
  </si>
  <si>
    <t>на 22.04.2016</t>
  </si>
  <si>
    <t>на 31.05.2016</t>
  </si>
  <si>
    <r>
      <rPr>
        <b/>
        <sz val="10"/>
        <color indexed="10"/>
        <rFont val="Arial Cyr"/>
        <family val="2"/>
        <charset val="204"/>
      </rPr>
      <t xml:space="preserve">данные на 2016-2017 учебный год </t>
    </r>
    <r>
      <rPr>
        <b/>
        <sz val="10"/>
        <rFont val="Arial Cyr"/>
        <family val="2"/>
        <charset val="204"/>
      </rPr>
      <t>на 27.06.2016</t>
    </r>
  </si>
  <si>
    <r>
      <rPr>
        <b/>
        <sz val="10"/>
        <color indexed="10"/>
        <rFont val="Arial Cyr"/>
        <family val="2"/>
        <charset val="204"/>
      </rPr>
      <t xml:space="preserve">данные на 2016-2017 учебный год </t>
    </r>
    <r>
      <rPr>
        <b/>
        <sz val="10"/>
        <rFont val="Arial Cyr"/>
        <family val="2"/>
        <charset val="204"/>
      </rPr>
      <t>на 10.08.2016</t>
    </r>
  </si>
  <si>
    <r>
      <rPr>
        <b/>
        <sz val="10"/>
        <color indexed="10"/>
        <rFont val="Arial Cyr"/>
        <family val="2"/>
        <charset val="204"/>
      </rPr>
      <t xml:space="preserve"> </t>
    </r>
    <r>
      <rPr>
        <b/>
        <sz val="10"/>
        <rFont val="Arial Cyr"/>
        <family val="2"/>
        <charset val="204"/>
      </rPr>
      <t>на 20.09.2016</t>
    </r>
  </si>
  <si>
    <r>
      <rPr>
        <b/>
        <sz val="10"/>
        <color indexed="10"/>
        <rFont val="Arial Cyr"/>
        <family val="2"/>
        <charset val="204"/>
      </rPr>
      <t xml:space="preserve"> </t>
    </r>
    <r>
      <rPr>
        <b/>
        <sz val="10"/>
        <rFont val="Arial Cyr"/>
        <family val="2"/>
        <charset val="204"/>
      </rPr>
      <t>на 24.10.2016</t>
    </r>
  </si>
  <si>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на 18.08.2017 </t>
    </r>
    <r>
      <rPr>
        <b/>
        <sz val="12"/>
        <color indexed="10"/>
        <rFont val="Times New Roman"/>
        <family val="1"/>
        <charset val="204"/>
      </rPr>
      <t>НА 2017-2018 учебный год</t>
    </r>
  </si>
  <si>
    <t>РШ</t>
  </si>
  <si>
    <t>мкоу ши</t>
  </si>
  <si>
    <t>2 смена</t>
  </si>
  <si>
    <t>1-4 кл.</t>
  </si>
  <si>
    <t>5-9 кл.</t>
  </si>
  <si>
    <t>ученики</t>
  </si>
  <si>
    <t>износ 50% и более</t>
  </si>
  <si>
    <t>классы</t>
  </si>
  <si>
    <t>разница</t>
  </si>
  <si>
    <t>2 см.</t>
  </si>
  <si>
    <t>классы в новостройке</t>
  </si>
  <si>
    <t>новостройка</t>
  </si>
  <si>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на 28.08.2017 </t>
    </r>
    <r>
      <rPr>
        <b/>
        <sz val="12"/>
        <color indexed="10"/>
        <rFont val="Times New Roman"/>
        <family val="1"/>
        <charset val="204"/>
      </rPr>
      <t>НА 2017-2018 учебный год</t>
    </r>
  </si>
  <si>
    <t>16/17</t>
  </si>
  <si>
    <t>5 лицей</t>
  </si>
  <si>
    <t>МКОУ</t>
  </si>
  <si>
    <t>МБОУ</t>
  </si>
  <si>
    <t>3г</t>
  </si>
  <si>
    <t>4л</t>
  </si>
  <si>
    <t>5г</t>
  </si>
  <si>
    <t>2П</t>
  </si>
  <si>
    <t>9г</t>
  </si>
  <si>
    <t>11 г</t>
  </si>
  <si>
    <t>17г</t>
  </si>
  <si>
    <t>18г</t>
  </si>
  <si>
    <t>19л</t>
  </si>
  <si>
    <t>1а</t>
  </si>
  <si>
    <t>1б</t>
  </si>
  <si>
    <t>1в</t>
  </si>
  <si>
    <t>1г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</si>
  <si>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</si>
  <si>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</si>
  <si>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</si>
  <si>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</si>
  <si>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</si>
  <si>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</si>
  <si>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</si>
  <si>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</si>
  <si>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</si>
  <si>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4в</t>
  </si>
  <si>
    <t>4г</t>
  </si>
  <si>
    <t>5а</t>
  </si>
  <si>
    <t>5б</t>
  </si>
  <si>
    <t>5в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</si>
  <si>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</si>
  <si>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</si>
  <si>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</si>
  <si>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</si>
  <si>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</si>
  <si>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</si>
  <si>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</si>
  <si>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</si>
  <si>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</si>
  <si>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</si>
  <si>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</si>
  <si>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</si>
  <si>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</si>
  <si>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</si>
  <si>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</si>
  <si>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10а</t>
  </si>
  <si>
    <t>10б</t>
  </si>
  <si>
    <t>11а</t>
  </si>
  <si>
    <t>11б</t>
  </si>
  <si>
    <t>2 корпус</t>
  </si>
  <si>
    <t>1д</t>
  </si>
  <si>
    <t>2д</t>
  </si>
  <si>
    <t>2ж</t>
  </si>
  <si>
    <t>2з</t>
  </si>
  <si>
    <t>3д</t>
  </si>
  <si>
    <t>3ж</t>
  </si>
  <si>
    <t>4д</t>
  </si>
  <si>
    <t>4ж</t>
  </si>
  <si>
    <t>5д</t>
  </si>
  <si>
    <t>5ж</t>
  </si>
  <si>
    <t>5з</t>
  </si>
  <si>
    <t>6д</t>
  </si>
  <si>
    <t>7д</t>
  </si>
  <si>
    <t>7ж</t>
  </si>
  <si>
    <t>8д</t>
  </si>
  <si>
    <t>9д</t>
  </si>
  <si>
    <t>9ж</t>
  </si>
  <si>
    <t>10в</t>
  </si>
  <si>
    <t>11в</t>
  </si>
  <si>
    <t>11г</t>
  </si>
  <si>
    <t>2е</t>
  </si>
  <si>
    <t>3е</t>
  </si>
  <si>
    <t>4е</t>
  </si>
  <si>
    <t>5е</t>
  </si>
  <si>
    <t>6е</t>
  </si>
  <si>
    <t>7е</t>
  </si>
  <si>
    <t>8е</t>
  </si>
  <si>
    <t>9е</t>
  </si>
  <si>
    <t>1и</t>
  </si>
  <si>
    <t>Итого учеников</t>
  </si>
  <si>
    <t>Итого классов</t>
  </si>
  <si>
    <t>1 корпус</t>
  </si>
  <si>
    <t>пристройки</t>
  </si>
  <si>
    <t>8ж</t>
  </si>
  <si>
    <t>1-4 кл</t>
  </si>
  <si>
    <t>5-11 кл</t>
  </si>
  <si>
    <t>4з</t>
  </si>
  <si>
    <t>8з</t>
  </si>
  <si>
    <t>2и</t>
  </si>
  <si>
    <t>1к</t>
  </si>
  <si>
    <t>ШП</t>
  </si>
  <si>
    <t>Пристройки</t>
  </si>
  <si>
    <t>6ж</t>
  </si>
  <si>
    <t>6з</t>
  </si>
  <si>
    <t>2к</t>
  </si>
  <si>
    <t>3э</t>
  </si>
  <si>
    <t>10д</t>
  </si>
  <si>
    <t>ГПД 1</t>
  </si>
  <si>
    <t xml:space="preserve">ГПД 2 </t>
  </si>
  <si>
    <t>ГПД 3</t>
  </si>
  <si>
    <t>ГПД 4</t>
  </si>
  <si>
    <t>ГПД 5</t>
  </si>
  <si>
    <t>ГПД 6</t>
  </si>
  <si>
    <t>ГПД 7</t>
  </si>
  <si>
    <t>ГПД 8</t>
  </si>
  <si>
    <t xml:space="preserve">Наполняемость  на 01.09.2025 </t>
  </si>
  <si>
    <t>3з</t>
  </si>
  <si>
    <t>5и</t>
  </si>
  <si>
    <t>10е</t>
  </si>
  <si>
    <t>10ж</t>
  </si>
  <si>
    <t>10з</t>
  </si>
  <si>
    <t>1м</t>
  </si>
  <si>
    <t>4э</t>
  </si>
  <si>
    <t>7м</t>
  </si>
  <si>
    <t>11д</t>
  </si>
  <si>
    <t>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</si>
</sst>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8"/>
      <name val="Calibri"/>
      <family val="2"/>
      <charset val="204"/>
    </font>
    <font>
      <sz val="9"/>
      <name val="Arial Cyr"/>
      <family val="2"/>
      <charset val="204"/>
    </font>
    <font>
      <i/>
      <sz val="10"/>
      <name val="Arial Cyr"/>
      <family val="2"/>
      <charset val="204"/>
    </font>
    <font>
      <sz val="11"/>
      <name val="Arial Cyr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theme="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4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D9D9D9"/>
        <bgColor rgb="FFD8D8D8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D8D8D8"/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D8D8D8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rgb="FFFFFFCC"/>
      </patternFill>
    </fill>
    <fill>
      <patternFill patternType="solid">
        <fgColor rgb="FFD7E4BD"/>
        <bgColor rgb="FFD6E3BC"/>
      </patternFill>
    </fill>
    <fill>
      <patternFill patternType="solid">
        <fgColor theme="0"/>
        <bgColor rgb="FFD9D9D9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B3A2C7"/>
        <bgColor rgb="FF9999FF"/>
      </patternFill>
    </fill>
    <fill>
      <patternFill patternType="solid">
        <fgColor indexed="42"/>
        <bgColor indexed="27"/>
      </patternFill>
    </fill>
    <fill>
      <patternFill patternType="solid">
        <fgColor rgb="FFFCD5B5"/>
        <bgColor rgb="FFFAC09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D6E3BC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D7E4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rgb="FFD6E3BC"/>
      </patternFill>
    </fill>
    <fill>
      <patternFill patternType="solid">
        <fgColor theme="0"/>
        <bgColor rgb="FF9999FF"/>
      </patternFill>
    </fill>
    <fill>
      <patternFill patternType="solid">
        <fgColor rgb="FFFFFF00"/>
        <bgColor rgb="FFCCFFFF"/>
      </patternFill>
    </fill>
    <fill>
      <patternFill patternType="solid">
        <fgColor rgb="FF29B95C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7" tint="0.39997558519241921"/>
        <bgColor rgb="FFD9D9D9"/>
      </patternFill>
    </fill>
    <fill>
      <patternFill patternType="solid">
        <fgColor rgb="FFD7E4BD"/>
        <bgColor rgb="FFD7E4BD"/>
      </patternFill>
    </fill>
    <fill>
      <patternFill patternType="solid">
        <fgColor rgb="FFB3A2C7"/>
        <bgColor rgb="FFB1A0C7"/>
      </patternFill>
    </fill>
    <fill>
      <patternFill patternType="solid">
        <fgColor rgb="FFFFFFFF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rgb="FFFFFF99"/>
      </patternFill>
    </fill>
    <fill>
      <patternFill patternType="solid">
        <fgColor rgb="FFB1A0C7"/>
      </patternFill>
    </fill>
    <fill>
      <patternFill patternType="solid">
        <fgColor rgb="FFFFFF00"/>
      </patternFill>
    </fill>
    <fill>
      <patternFill patternType="solid">
        <fgColor theme="3" tint="0.79992065187536243"/>
        <bgColor indexed="65"/>
      </patternFill>
    </fill>
    <fill>
      <patternFill patternType="solid">
        <fgColor theme="7" tint="0.39988402966399123"/>
        <bgColor indexed="65"/>
      </patternFill>
    </fill>
    <fill>
      <patternFill patternType="solid">
        <fgColor theme="3" tint="0.79985961485641044"/>
        <bgColor indexed="65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1A0C7"/>
      </patternFill>
    </fill>
    <fill>
      <patternFill patternType="solid">
        <fgColor theme="7" tint="0.39997558519241921"/>
        <bgColor rgb="FFB1A0C7"/>
      </patternFill>
    </fill>
  </fills>
  <borders count="27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20" fillId="0" borderId="0"/>
    <xf numFmtId="0" fontId="1" fillId="0" borderId="0"/>
    <xf numFmtId="0" fontId="1" fillId="0" borderId="0"/>
    <xf numFmtId="0" fontId="31" fillId="0" borderId="0"/>
    <xf numFmtId="0" fontId="33" fillId="0" borderId="0" applyNumberFormat="0" applyFill="0" applyBorder="0" applyAlignment="0" applyProtection="0"/>
    <xf numFmtId="0" fontId="31" fillId="0" borderId="0"/>
    <xf numFmtId="0" fontId="32" fillId="0" borderId="0" applyBorder="0" applyProtection="0"/>
    <xf numFmtId="0" fontId="37" fillId="0" borderId="0" applyNumberFormat="0" applyFill="0" applyBorder="0" applyAlignment="0" applyProtection="0"/>
    <xf numFmtId="0" fontId="32" fillId="0" borderId="0" applyBorder="0" applyProtection="0"/>
  </cellStyleXfs>
  <cellXfs count="1441">
    <xf numFmtId="0" fontId="0" fillId="0" borderId="0" xfId="0"/>
    <xf numFmtId="14" fontId="2" fillId="0" borderId="1" xfId="2" applyNumberFormat="1" applyFont="1" applyBorder="1"/>
    <xf numFmtId="0" fontId="1" fillId="2" borderId="2" xfId="2" applyFill="1" applyBorder="1" applyAlignment="1">
      <alignment horizontal="center" wrapText="1"/>
    </xf>
    <xf numFmtId="0" fontId="1" fillId="2" borderId="3" xfId="2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0" fontId="1" fillId="2" borderId="4" xfId="2" applyFill="1" applyBorder="1" applyAlignment="1">
      <alignment horizontal="center"/>
    </xf>
    <xf numFmtId="0" fontId="1" fillId="2" borderId="5" xfId="2" applyFill="1" applyBorder="1" applyAlignment="1">
      <alignment horizontal="center"/>
    </xf>
    <xf numFmtId="0" fontId="1" fillId="2" borderId="2" xfId="2" applyFill="1" applyBorder="1" applyAlignment="1">
      <alignment horizontal="center"/>
    </xf>
    <xf numFmtId="0" fontId="1" fillId="3" borderId="6" xfId="2" applyFill="1" applyBorder="1" applyAlignment="1">
      <alignment horizontal="center"/>
    </xf>
    <xf numFmtId="0" fontId="1" fillId="3" borderId="4" xfId="3" applyFill="1" applyBorder="1" applyAlignment="1">
      <alignment horizontal="center"/>
    </xf>
    <xf numFmtId="0" fontId="1" fillId="2" borderId="7" xfId="2" applyFill="1" applyBorder="1" applyAlignment="1">
      <alignment horizontal="center"/>
    </xf>
    <xf numFmtId="0" fontId="1" fillId="2" borderId="8" xfId="2" applyFill="1" applyBorder="1" applyAlignment="1">
      <alignment horizontal="center"/>
    </xf>
    <xf numFmtId="0" fontId="1" fillId="2" borderId="9" xfId="3" applyFill="1" applyBorder="1" applyAlignment="1">
      <alignment horizontal="center"/>
    </xf>
    <xf numFmtId="0" fontId="1" fillId="3" borderId="9" xfId="3" applyFill="1" applyBorder="1" applyAlignment="1">
      <alignment horizontal="center"/>
    </xf>
    <xf numFmtId="0" fontId="1" fillId="2" borderId="10" xfId="2" applyFill="1" applyBorder="1" applyAlignment="1">
      <alignment horizontal="center"/>
    </xf>
    <xf numFmtId="0" fontId="1" fillId="2" borderId="11" xfId="2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1" fillId="3" borderId="6" xfId="3" applyFill="1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" xfId="3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6" xfId="3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2" borderId="13" xfId="2" applyFill="1" applyBorder="1" applyAlignment="1">
      <alignment horizontal="center"/>
    </xf>
    <xf numFmtId="0" fontId="4" fillId="2" borderId="14" xfId="3" applyFont="1" applyFill="1" applyBorder="1" applyAlignment="1">
      <alignment horizontal="center"/>
    </xf>
    <xf numFmtId="0" fontId="1" fillId="3" borderId="14" xfId="3" applyFill="1" applyBorder="1" applyAlignment="1">
      <alignment horizontal="center"/>
    </xf>
    <xf numFmtId="0" fontId="1" fillId="2" borderId="14" xfId="3" applyFill="1" applyBorder="1" applyAlignment="1">
      <alignment horizontal="center"/>
    </xf>
    <xf numFmtId="0" fontId="1" fillId="4" borderId="14" xfId="3" applyFill="1" applyBorder="1" applyAlignment="1">
      <alignment horizontal="center"/>
    </xf>
    <xf numFmtId="0" fontId="1" fillId="4" borderId="4" xfId="3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6" xfId="2" applyBorder="1" applyAlignment="1">
      <alignment horizontal="center"/>
    </xf>
    <xf numFmtId="49" fontId="5" fillId="0" borderId="15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1" fillId="2" borderId="17" xfId="2" applyFill="1" applyBorder="1" applyAlignment="1">
      <alignment horizontal="center"/>
    </xf>
    <xf numFmtId="0" fontId="1" fillId="2" borderId="18" xfId="3" applyFill="1" applyBorder="1" applyAlignment="1">
      <alignment horizontal="center"/>
    </xf>
    <xf numFmtId="0" fontId="2" fillId="2" borderId="19" xfId="2" applyFont="1" applyFill="1" applyBorder="1" applyAlignment="1">
      <alignment horizontal="center"/>
    </xf>
    <xf numFmtId="0" fontId="1" fillId="4" borderId="17" xfId="2" applyFill="1" applyBorder="1" applyAlignment="1">
      <alignment horizontal="center"/>
    </xf>
    <xf numFmtId="0" fontId="2" fillId="4" borderId="19" xfId="2" applyFont="1" applyFill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1" fillId="2" borderId="6" xfId="2" applyFill="1" applyBorder="1" applyAlignment="1">
      <alignment horizontal="center"/>
    </xf>
    <xf numFmtId="49" fontId="6" fillId="0" borderId="15" xfId="2" applyNumberFormat="1" applyFont="1" applyBorder="1" applyAlignment="1">
      <alignment horizontal="center"/>
    </xf>
    <xf numFmtId="0" fontId="5" fillId="4" borderId="20" xfId="2" applyFont="1" applyFill="1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23" xfId="3" applyBorder="1" applyAlignment="1">
      <alignment horizontal="center"/>
    </xf>
    <xf numFmtId="0" fontId="1" fillId="4" borderId="24" xfId="2" applyFill="1" applyBorder="1" applyAlignment="1">
      <alignment horizontal="center"/>
    </xf>
    <xf numFmtId="0" fontId="1" fillId="4" borderId="19" xfId="2" applyFill="1" applyBorder="1" applyAlignment="1">
      <alignment horizontal="center"/>
    </xf>
    <xf numFmtId="0" fontId="1" fillId="2" borderId="9" xfId="2" applyFill="1" applyBorder="1" applyAlignment="1">
      <alignment horizontal="center"/>
    </xf>
    <xf numFmtId="0" fontId="1" fillId="0" borderId="0" xfId="2"/>
    <xf numFmtId="0" fontId="3" fillId="0" borderId="0" xfId="2" applyFont="1"/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6" xfId="2" applyFill="1" applyBorder="1" applyAlignment="1">
      <alignment horizontal="center" vertical="center"/>
    </xf>
    <xf numFmtId="0" fontId="5" fillId="4" borderId="25" xfId="2" applyFont="1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7" fillId="0" borderId="0" xfId="0" applyFont="1"/>
    <xf numFmtId="0" fontId="5" fillId="0" borderId="14" xfId="2" applyFont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/>
    </xf>
    <xf numFmtId="0" fontId="1" fillId="0" borderId="3" xfId="2" applyBorder="1" applyAlignment="1">
      <alignment horizontal="center" wrapText="1"/>
    </xf>
    <xf numFmtId="0" fontId="1" fillId="2" borderId="3" xfId="2" applyFill="1" applyBorder="1" applyAlignment="1">
      <alignment horizontal="center" wrapText="1"/>
    </xf>
    <xf numFmtId="0" fontId="20" fillId="0" borderId="0" xfId="1"/>
    <xf numFmtId="0" fontId="1" fillId="3" borderId="4" xfId="2" applyFill="1" applyBorder="1" applyAlignment="1">
      <alignment horizontal="center"/>
    </xf>
    <xf numFmtId="0" fontId="1" fillId="3" borderId="9" xfId="2" applyFill="1" applyBorder="1" applyAlignment="1">
      <alignment horizontal="center"/>
    </xf>
    <xf numFmtId="0" fontId="1" fillId="0" borderId="14" xfId="2" applyBorder="1" applyAlignment="1">
      <alignment horizontal="center"/>
    </xf>
    <xf numFmtId="0" fontId="1" fillId="3" borderId="14" xfId="2" applyFill="1" applyBorder="1" applyAlignment="1">
      <alignment horizontal="center"/>
    </xf>
    <xf numFmtId="0" fontId="1" fillId="3" borderId="13" xfId="2" applyFill="1" applyBorder="1" applyAlignment="1">
      <alignment horizontal="center"/>
    </xf>
    <xf numFmtId="0" fontId="1" fillId="3" borderId="3" xfId="2" applyFill="1" applyBorder="1" applyAlignment="1">
      <alignment horizontal="center"/>
    </xf>
    <xf numFmtId="0" fontId="5" fillId="4" borderId="26" xfId="2" applyFont="1" applyFill="1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2" borderId="23" xfId="3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0" fillId="0" borderId="14" xfId="0" applyFont="1" applyBorder="1"/>
    <xf numFmtId="0" fontId="10" fillId="0" borderId="4" xfId="0" applyFont="1" applyBorder="1"/>
    <xf numFmtId="0" fontId="10" fillId="3" borderId="14" xfId="0" applyFont="1" applyFill="1" applyBorder="1"/>
    <xf numFmtId="0" fontId="10" fillId="3" borderId="4" xfId="0" applyFont="1" applyFill="1" applyBorder="1"/>
    <xf numFmtId="0" fontId="1" fillId="3" borderId="14" xfId="0" applyFont="1" applyFill="1" applyBorder="1"/>
    <xf numFmtId="0" fontId="1" fillId="3" borderId="4" xfId="0" applyFont="1" applyFill="1" applyBorder="1"/>
    <xf numFmtId="0" fontId="1" fillId="0" borderId="14" xfId="0" applyFont="1" applyBorder="1"/>
    <xf numFmtId="0" fontId="1" fillId="0" borderId="4" xfId="0" applyFont="1" applyBorder="1"/>
    <xf numFmtId="0" fontId="7" fillId="0" borderId="0" xfId="0" applyFont="1" applyAlignment="1">
      <alignment horizontal="center"/>
    </xf>
    <xf numFmtId="0" fontId="1" fillId="3" borderId="8" xfId="2" applyFill="1" applyBorder="1" applyAlignment="1">
      <alignment horizontal="center"/>
    </xf>
    <xf numFmtId="0" fontId="1" fillId="3" borderId="11" xfId="2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0" xfId="0" applyFont="1"/>
    <xf numFmtId="0" fontId="8" fillId="0" borderId="0" xfId="2" applyFont="1"/>
    <xf numFmtId="0" fontId="8" fillId="0" borderId="0" xfId="2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1" applyFont="1"/>
    <xf numFmtId="164" fontId="12" fillId="0" borderId="0" xfId="0" applyNumberFormat="1" applyFont="1"/>
    <xf numFmtId="0" fontId="1" fillId="3" borderId="3" xfId="2" applyFill="1" applyBorder="1" applyAlignment="1">
      <alignment horizontal="center" vertical="center"/>
    </xf>
    <xf numFmtId="0" fontId="1" fillId="3" borderId="8" xfId="2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/>
    </xf>
    <xf numFmtId="0" fontId="1" fillId="3" borderId="11" xfId="2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2" applyFill="1" applyBorder="1" applyAlignment="1">
      <alignment horizontal="center" vertical="center"/>
    </xf>
    <xf numFmtId="0" fontId="1" fillId="4" borderId="11" xfId="2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1" fillId="3" borderId="13" xfId="2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/>
    </xf>
    <xf numFmtId="0" fontId="1" fillId="4" borderId="22" xfId="2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11" fillId="0" borderId="0" xfId="1" applyFont="1"/>
    <xf numFmtId="1" fontId="11" fillId="0" borderId="0" xfId="0" applyNumberFormat="1" applyFont="1"/>
    <xf numFmtId="1" fontId="11" fillId="0" borderId="0" xfId="1" applyNumberFormat="1" applyFont="1"/>
    <xf numFmtId="0" fontId="5" fillId="0" borderId="18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0" fillId="0" borderId="4" xfId="0" applyBorder="1"/>
    <xf numFmtId="0" fontId="1" fillId="4" borderId="13" xfId="2" applyFill="1" applyBorder="1" applyAlignment="1">
      <alignment horizontal="center"/>
    </xf>
    <xf numFmtId="0" fontId="1" fillId="4" borderId="3" xfId="2" applyFill="1" applyBorder="1" applyAlignment="1">
      <alignment horizontal="center"/>
    </xf>
    <xf numFmtId="0" fontId="1" fillId="4" borderId="11" xfId="2" applyFill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9" xfId="3" applyFill="1" applyBorder="1" applyAlignment="1">
      <alignment horizontal="center"/>
    </xf>
    <xf numFmtId="0" fontId="1" fillId="4" borderId="6" xfId="3" applyFill="1" applyBorder="1" applyAlignment="1">
      <alignment horizontal="center"/>
    </xf>
    <xf numFmtId="0" fontId="5" fillId="4" borderId="16" xfId="2" applyFont="1" applyFill="1" applyBorder="1" applyAlignment="1">
      <alignment horizontal="center"/>
    </xf>
    <xf numFmtId="0" fontId="1" fillId="4" borderId="23" xfId="3" applyFill="1" applyBorder="1" applyAlignment="1">
      <alignment horizontal="center"/>
    </xf>
    <xf numFmtId="0" fontId="1" fillId="4" borderId="22" xfId="2" applyFill="1" applyBorder="1" applyAlignment="1">
      <alignment horizontal="center"/>
    </xf>
    <xf numFmtId="0" fontId="1" fillId="3" borderId="22" xfId="2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1" applyFont="1"/>
    <xf numFmtId="0" fontId="1" fillId="6" borderId="22" xfId="2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/>
    </xf>
    <xf numFmtId="0" fontId="1" fillId="6" borderId="23" xfId="3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3" borderId="9" xfId="2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5" fillId="4" borderId="27" xfId="2" applyFont="1" applyFill="1" applyBorder="1" applyAlignment="1">
      <alignment horizontal="center"/>
    </xf>
    <xf numFmtId="0" fontId="1" fillId="4" borderId="13" xfId="2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1" applyFont="1"/>
    <xf numFmtId="14" fontId="16" fillId="0" borderId="1" xfId="2" applyNumberFormat="1" applyFont="1" applyBorder="1"/>
    <xf numFmtId="0" fontId="17" fillId="2" borderId="2" xfId="2" applyFont="1" applyFill="1" applyBorder="1" applyAlignment="1">
      <alignment horizontal="center" wrapText="1"/>
    </xf>
    <xf numFmtId="0" fontId="18" fillId="2" borderId="3" xfId="2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/>
    </xf>
    <xf numFmtId="0" fontId="18" fillId="2" borderId="4" xfId="2" applyFont="1" applyFill="1" applyBorder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3" borderId="3" xfId="2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 wrapText="1"/>
    </xf>
    <xf numFmtId="0" fontId="17" fillId="2" borderId="4" xfId="3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18" fillId="2" borderId="4" xfId="3" applyFont="1" applyFill="1" applyBorder="1" applyAlignment="1">
      <alignment horizontal="center"/>
    </xf>
    <xf numFmtId="0" fontId="17" fillId="2" borderId="5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/>
    </xf>
    <xf numFmtId="0" fontId="17" fillId="3" borderId="4" xfId="2" applyFont="1" applyFill="1" applyBorder="1" applyAlignment="1">
      <alignment horizontal="center"/>
    </xf>
    <xf numFmtId="0" fontId="17" fillId="3" borderId="13" xfId="2" applyFont="1" applyFill="1" applyBorder="1" applyAlignment="1">
      <alignment horizontal="center"/>
    </xf>
    <xf numFmtId="0" fontId="19" fillId="0" borderId="0" xfId="0" applyFont="1"/>
    <xf numFmtId="0" fontId="17" fillId="2" borderId="7" xfId="2" applyFont="1" applyFill="1" applyBorder="1" applyAlignment="1">
      <alignment horizontal="center"/>
    </xf>
    <xf numFmtId="0" fontId="17" fillId="3" borderId="8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0" fontId="17" fillId="3" borderId="11" xfId="2" applyFont="1" applyFill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4" borderId="13" xfId="2" applyFont="1" applyFill="1" applyBorder="1" applyAlignment="1">
      <alignment horizontal="center"/>
    </xf>
    <xf numFmtId="0" fontId="17" fillId="0" borderId="2" xfId="2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7" fillId="2" borderId="12" xfId="2" applyFont="1" applyFill="1" applyBorder="1" applyAlignment="1">
      <alignment horizontal="center"/>
    </xf>
    <xf numFmtId="0" fontId="17" fillId="0" borderId="14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49" fontId="15" fillId="0" borderId="15" xfId="2" applyNumberFormat="1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27" xfId="2" applyFont="1" applyBorder="1" applyAlignment="1">
      <alignment horizontal="center"/>
    </xf>
    <xf numFmtId="0" fontId="17" fillId="2" borderId="17" xfId="2" applyFont="1" applyFill="1" applyBorder="1" applyAlignment="1">
      <alignment horizontal="center"/>
    </xf>
    <xf numFmtId="0" fontId="16" fillId="2" borderId="19" xfId="2" applyFont="1" applyFill="1" applyBorder="1" applyAlignment="1">
      <alignment horizontal="center"/>
    </xf>
    <xf numFmtId="0" fontId="17" fillId="4" borderId="17" xfId="2" applyFont="1" applyFill="1" applyBorder="1" applyAlignment="1">
      <alignment horizontal="center"/>
    </xf>
    <xf numFmtId="0" fontId="17" fillId="0" borderId="6" xfId="2" applyFont="1" applyBorder="1" applyAlignment="1">
      <alignment horizontal="center"/>
    </xf>
    <xf numFmtId="0" fontId="16" fillId="4" borderId="19" xfId="2" applyFont="1" applyFill="1" applyBorder="1" applyAlignment="1">
      <alignment horizontal="center"/>
    </xf>
    <xf numFmtId="0" fontId="16" fillId="2" borderId="17" xfId="2" applyFont="1" applyFill="1" applyBorder="1" applyAlignment="1">
      <alignment horizontal="center"/>
    </xf>
    <xf numFmtId="49" fontId="18" fillId="0" borderId="15" xfId="2" applyNumberFormat="1" applyFont="1" applyBorder="1" applyAlignment="1">
      <alignment horizontal="center"/>
    </xf>
    <xf numFmtId="0" fontId="15" fillId="4" borderId="27" xfId="2" applyFont="1" applyFill="1" applyBorder="1" applyAlignment="1">
      <alignment horizontal="center"/>
    </xf>
    <xf numFmtId="0" fontId="17" fillId="4" borderId="19" xfId="2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28" xfId="2" applyFont="1" applyBorder="1" applyAlignment="1">
      <alignment horizontal="center"/>
    </xf>
    <xf numFmtId="0" fontId="17" fillId="0" borderId="29" xfId="2" applyFont="1" applyBorder="1" applyAlignment="1">
      <alignment horizontal="center"/>
    </xf>
    <xf numFmtId="0" fontId="17" fillId="10" borderId="30" xfId="2" applyFont="1" applyFill="1" applyBorder="1" applyAlignment="1">
      <alignment horizontal="center"/>
    </xf>
    <xf numFmtId="0" fontId="17" fillId="10" borderId="31" xfId="2" applyFont="1" applyFill="1" applyBorder="1" applyAlignment="1">
      <alignment horizontal="center"/>
    </xf>
    <xf numFmtId="0" fontId="17" fillId="10" borderId="32" xfId="2" applyFont="1" applyFill="1" applyBorder="1" applyAlignment="1">
      <alignment horizontal="center"/>
    </xf>
    <xf numFmtId="0" fontId="17" fillId="0" borderId="33" xfId="2" applyFont="1" applyBorder="1" applyAlignment="1">
      <alignment horizontal="center"/>
    </xf>
    <xf numFmtId="0" fontId="17" fillId="0" borderId="30" xfId="2" applyFont="1" applyBorder="1" applyAlignment="1">
      <alignment horizontal="center"/>
    </xf>
    <xf numFmtId="0" fontId="17" fillId="0" borderId="31" xfId="2" applyFont="1" applyBorder="1" applyAlignment="1">
      <alignment horizontal="center"/>
    </xf>
    <xf numFmtId="0" fontId="17" fillId="0" borderId="32" xfId="2" applyFont="1" applyBorder="1" applyAlignment="1">
      <alignment horizontal="center"/>
    </xf>
    <xf numFmtId="0" fontId="17" fillId="10" borderId="33" xfId="2" applyFont="1" applyFill="1" applyBorder="1" applyAlignment="1">
      <alignment horizontal="center"/>
    </xf>
    <xf numFmtId="0" fontId="15" fillId="0" borderId="34" xfId="2" applyFont="1" applyBorder="1" applyAlignment="1">
      <alignment horizontal="center"/>
    </xf>
    <xf numFmtId="0" fontId="23" fillId="0" borderId="34" xfId="2" applyFont="1" applyBorder="1" applyAlignment="1">
      <alignment horizontal="center"/>
    </xf>
    <xf numFmtId="0" fontId="18" fillId="11" borderId="33" xfId="2" applyFont="1" applyFill="1" applyBorder="1" applyAlignment="1">
      <alignment horizontal="center"/>
    </xf>
    <xf numFmtId="0" fontId="18" fillId="11" borderId="30" xfId="2" applyFont="1" applyFill="1" applyBorder="1" applyAlignment="1">
      <alignment horizontal="center"/>
    </xf>
    <xf numFmtId="0" fontId="18" fillId="10" borderId="32" xfId="2" applyFont="1" applyFill="1" applyBorder="1" applyAlignment="1">
      <alignment horizontal="center"/>
    </xf>
    <xf numFmtId="0" fontId="15" fillId="7" borderId="35" xfId="2" applyFont="1" applyFill="1" applyBorder="1" applyAlignment="1">
      <alignment horizontal="center"/>
    </xf>
    <xf numFmtId="0" fontId="17" fillId="0" borderId="36" xfId="2" applyFont="1" applyBorder="1" applyAlignment="1">
      <alignment horizontal="center"/>
    </xf>
    <xf numFmtId="0" fontId="17" fillId="12" borderId="28" xfId="3" applyFont="1" applyFill="1" applyBorder="1" applyAlignment="1">
      <alignment horizontal="center"/>
    </xf>
    <xf numFmtId="0" fontId="17" fillId="12" borderId="37" xfId="3" applyFont="1" applyFill="1" applyBorder="1" applyAlignment="1">
      <alignment horizontal="center"/>
    </xf>
    <xf numFmtId="0" fontId="17" fillId="12" borderId="29" xfId="3" applyFont="1" applyFill="1" applyBorder="1" applyAlignment="1">
      <alignment horizontal="center"/>
    </xf>
    <xf numFmtId="0" fontId="24" fillId="11" borderId="38" xfId="3" applyFont="1" applyFill="1" applyBorder="1" applyAlignment="1">
      <alignment horizontal="center"/>
    </xf>
    <xf numFmtId="0" fontId="24" fillId="11" borderId="28" xfId="3" applyFont="1" applyFill="1" applyBorder="1" applyAlignment="1">
      <alignment horizontal="center"/>
    </xf>
    <xf numFmtId="0" fontId="24" fillId="0" borderId="37" xfId="3" applyFont="1" applyBorder="1" applyAlignment="1">
      <alignment horizontal="center"/>
    </xf>
    <xf numFmtId="0" fontId="24" fillId="0" borderId="29" xfId="3" applyFont="1" applyBorder="1" applyAlignment="1">
      <alignment horizontal="center"/>
    </xf>
    <xf numFmtId="0" fontId="17" fillId="12" borderId="38" xfId="3" applyFont="1" applyFill="1" applyBorder="1" applyAlignment="1">
      <alignment horizontal="center"/>
    </xf>
    <xf numFmtId="0" fontId="17" fillId="0" borderId="38" xfId="3" applyFont="1" applyBorder="1" applyAlignment="1">
      <alignment horizontal="center"/>
    </xf>
    <xf numFmtId="0" fontId="17" fillId="0" borderId="28" xfId="3" applyFont="1" applyBorder="1" applyAlignment="1">
      <alignment horizontal="center"/>
    </xf>
    <xf numFmtId="0" fontId="17" fillId="0" borderId="37" xfId="3" applyFont="1" applyBorder="1" applyAlignment="1">
      <alignment horizontal="center"/>
    </xf>
    <xf numFmtId="0" fontId="17" fillId="12" borderId="39" xfId="3" applyFont="1" applyFill="1" applyBorder="1" applyAlignment="1">
      <alignment horizontal="center"/>
    </xf>
    <xf numFmtId="0" fontId="17" fillId="0" borderId="29" xfId="3" applyFont="1" applyBorder="1" applyAlignment="1">
      <alignment horizontal="center"/>
    </xf>
    <xf numFmtId="0" fontId="21" fillId="12" borderId="30" xfId="2" applyFont="1" applyFill="1" applyBorder="1" applyAlignment="1">
      <alignment horizontal="center"/>
    </xf>
    <xf numFmtId="0" fontId="21" fillId="12" borderId="31" xfId="2" applyFont="1" applyFill="1" applyBorder="1" applyAlignment="1">
      <alignment horizontal="center"/>
    </xf>
    <xf numFmtId="0" fontId="21" fillId="12" borderId="28" xfId="2" applyFont="1" applyFill="1" applyBorder="1" applyAlignment="1">
      <alignment horizontal="center"/>
    </xf>
    <xf numFmtId="0" fontId="17" fillId="12" borderId="40" xfId="2" applyFont="1" applyFill="1" applyBorder="1" applyAlignment="1">
      <alignment horizontal="center"/>
    </xf>
    <xf numFmtId="0" fontId="25" fillId="11" borderId="33" xfId="2" applyFont="1" applyFill="1" applyBorder="1" applyAlignment="1">
      <alignment horizontal="center"/>
    </xf>
    <xf numFmtId="0" fontId="25" fillId="11" borderId="30" xfId="2" applyFont="1" applyFill="1" applyBorder="1" applyAlignment="1">
      <alignment horizontal="center"/>
    </xf>
    <xf numFmtId="0" fontId="25" fillId="11" borderId="41" xfId="2" applyFont="1" applyFill="1" applyBorder="1" applyAlignment="1">
      <alignment horizontal="center"/>
    </xf>
    <xf numFmtId="0" fontId="17" fillId="0" borderId="40" xfId="2" applyFont="1" applyBorder="1" applyAlignment="1">
      <alignment horizontal="center"/>
    </xf>
    <xf numFmtId="0" fontId="25" fillId="11" borderId="32" xfId="2" applyFont="1" applyFill="1" applyBorder="1" applyAlignment="1">
      <alignment horizontal="center"/>
    </xf>
    <xf numFmtId="0" fontId="21" fillId="0" borderId="33" xfId="2" applyFont="1" applyBorder="1" applyAlignment="1">
      <alignment horizontal="center"/>
    </xf>
    <xf numFmtId="0" fontId="21" fillId="0" borderId="30" xfId="2" applyFont="1" applyBorder="1" applyAlignment="1">
      <alignment horizontal="center"/>
    </xf>
    <xf numFmtId="0" fontId="21" fillId="0" borderId="32" xfId="2" applyFont="1" applyBorder="1" applyAlignment="1">
      <alignment horizontal="center"/>
    </xf>
    <xf numFmtId="0" fontId="21" fillId="12" borderId="33" xfId="2" applyFont="1" applyFill="1" applyBorder="1" applyAlignment="1">
      <alignment horizontal="center"/>
    </xf>
    <xf numFmtId="0" fontId="21" fillId="12" borderId="32" xfId="2" applyFont="1" applyFill="1" applyBorder="1" applyAlignment="1">
      <alignment horizontal="center"/>
    </xf>
    <xf numFmtId="0" fontId="26" fillId="11" borderId="32" xfId="2" applyFont="1" applyFill="1" applyBorder="1" applyAlignment="1">
      <alignment horizontal="center"/>
    </xf>
    <xf numFmtId="0" fontId="17" fillId="12" borderId="32" xfId="2" applyFont="1" applyFill="1" applyBorder="1" applyAlignment="1">
      <alignment horizontal="center"/>
    </xf>
    <xf numFmtId="0" fontId="17" fillId="12" borderId="31" xfId="2" applyFont="1" applyFill="1" applyBorder="1" applyAlignment="1">
      <alignment horizontal="center"/>
    </xf>
    <xf numFmtId="0" fontId="17" fillId="12" borderId="30" xfId="2" applyFont="1" applyFill="1" applyBorder="1" applyAlignment="1">
      <alignment horizontal="center"/>
    </xf>
    <xf numFmtId="0" fontId="17" fillId="12" borderId="28" xfId="2" applyFont="1" applyFill="1" applyBorder="1" applyAlignment="1">
      <alignment horizontal="center"/>
    </xf>
    <xf numFmtId="0" fontId="17" fillId="12" borderId="33" xfId="2" applyFont="1" applyFill="1" applyBorder="1" applyAlignment="1">
      <alignment horizontal="center"/>
    </xf>
    <xf numFmtId="0" fontId="24" fillId="11" borderId="30" xfId="2" applyFont="1" applyFill="1" applyBorder="1" applyAlignment="1">
      <alignment horizontal="center"/>
    </xf>
    <xf numFmtId="0" fontId="14" fillId="12" borderId="38" xfId="3" applyFont="1" applyFill="1" applyBorder="1" applyAlignment="1">
      <alignment horizontal="center"/>
    </xf>
    <xf numFmtId="0" fontId="17" fillId="10" borderId="38" xfId="3" applyFont="1" applyFill="1" applyBorder="1" applyAlignment="1">
      <alignment horizontal="center"/>
    </xf>
    <xf numFmtId="0" fontId="17" fillId="10" borderId="28" xfId="2" applyFont="1" applyFill="1" applyBorder="1" applyAlignment="1">
      <alignment horizontal="center"/>
    </xf>
    <xf numFmtId="0" fontId="17" fillId="13" borderId="33" xfId="2" applyFont="1" applyFill="1" applyBorder="1" applyAlignment="1">
      <alignment horizontal="center"/>
    </xf>
    <xf numFmtId="0" fontId="17" fillId="13" borderId="30" xfId="2" applyFont="1" applyFill="1" applyBorder="1" applyAlignment="1">
      <alignment horizontal="center"/>
    </xf>
    <xf numFmtId="0" fontId="17" fillId="13" borderId="31" xfId="2" applyFont="1" applyFill="1" applyBorder="1" applyAlignment="1">
      <alignment horizontal="center"/>
    </xf>
    <xf numFmtId="0" fontId="17" fillId="13" borderId="32" xfId="2" applyFont="1" applyFill="1" applyBorder="1" applyAlignment="1">
      <alignment horizontal="center"/>
    </xf>
    <xf numFmtId="0" fontId="17" fillId="10" borderId="37" xfId="2" applyFont="1" applyFill="1" applyBorder="1" applyAlignment="1">
      <alignment horizontal="center"/>
    </xf>
    <xf numFmtId="0" fontId="17" fillId="10" borderId="29" xfId="2" applyFont="1" applyFill="1" applyBorder="1" applyAlignment="1">
      <alignment horizontal="center"/>
    </xf>
    <xf numFmtId="0" fontId="27" fillId="10" borderId="42" xfId="0" applyFont="1" applyFill="1" applyBorder="1"/>
    <xf numFmtId="0" fontId="27" fillId="0" borderId="42" xfId="0" applyFont="1" applyBorder="1"/>
    <xf numFmtId="0" fontId="17" fillId="12" borderId="29" xfId="2" applyFont="1" applyFill="1" applyBorder="1" applyAlignment="1">
      <alignment horizontal="center"/>
    </xf>
    <xf numFmtId="0" fontId="1" fillId="14" borderId="3" xfId="2" applyFill="1" applyBorder="1" applyAlignment="1">
      <alignment horizontal="center"/>
    </xf>
    <xf numFmtId="0" fontId="1" fillId="14" borderId="8" xfId="2" applyFill="1" applyBorder="1" applyAlignment="1">
      <alignment horizontal="center"/>
    </xf>
    <xf numFmtId="0" fontId="1" fillId="14" borderId="13" xfId="2" applyFill="1" applyBorder="1" applyAlignment="1">
      <alignment horizontal="center"/>
    </xf>
    <xf numFmtId="0" fontId="1" fillId="14" borderId="11" xfId="2" applyFill="1" applyBorder="1" applyAlignment="1">
      <alignment horizontal="center"/>
    </xf>
    <xf numFmtId="0" fontId="17" fillId="0" borderId="39" xfId="2" applyFont="1" applyBorder="1" applyAlignment="1">
      <alignment horizontal="center"/>
    </xf>
    <xf numFmtId="0" fontId="1" fillId="0" borderId="28" xfId="2" applyBorder="1" applyAlignment="1">
      <alignment horizontal="center"/>
    </xf>
    <xf numFmtId="0" fontId="17" fillId="14" borderId="3" xfId="2" applyFont="1" applyFill="1" applyBorder="1" applyAlignment="1">
      <alignment horizontal="center"/>
    </xf>
    <xf numFmtId="0" fontId="17" fillId="14" borderId="8" xfId="2" applyFont="1" applyFill="1" applyBorder="1" applyAlignment="1">
      <alignment horizontal="center"/>
    </xf>
    <xf numFmtId="0" fontId="17" fillId="14" borderId="28" xfId="2" applyFont="1" applyFill="1" applyBorder="1" applyAlignment="1">
      <alignment horizontal="center"/>
    </xf>
    <xf numFmtId="0" fontId="17" fillId="14" borderId="43" xfId="2" applyFont="1" applyFill="1" applyBorder="1" applyAlignment="1">
      <alignment horizontal="center"/>
    </xf>
    <xf numFmtId="0" fontId="24" fillId="11" borderId="13" xfId="2" applyFont="1" applyFill="1" applyBorder="1" applyAlignment="1">
      <alignment horizontal="center"/>
    </xf>
    <xf numFmtId="0" fontId="24" fillId="11" borderId="3" xfId="2" applyFont="1" applyFill="1" applyBorder="1" applyAlignment="1">
      <alignment horizontal="center"/>
    </xf>
    <xf numFmtId="0" fontId="24" fillId="0" borderId="3" xfId="2" applyFont="1" applyBorder="1" applyAlignment="1">
      <alignment horizontal="center"/>
    </xf>
    <xf numFmtId="0" fontId="24" fillId="0" borderId="8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17" fillId="14" borderId="11" xfId="2" applyFont="1" applyFill="1" applyBorder="1" applyAlignment="1">
      <alignment horizontal="center"/>
    </xf>
    <xf numFmtId="0" fontId="17" fillId="14" borderId="13" xfId="2" applyFont="1" applyFill="1" applyBorder="1" applyAlignment="1">
      <alignment horizontal="center"/>
    </xf>
    <xf numFmtId="0" fontId="24" fillId="15" borderId="13" xfId="2" applyFont="1" applyFill="1" applyBorder="1" applyAlignment="1">
      <alignment horizontal="center"/>
    </xf>
    <xf numFmtId="0" fontId="24" fillId="15" borderId="3" xfId="2" applyFont="1" applyFill="1" applyBorder="1" applyAlignment="1">
      <alignment horizontal="center"/>
    </xf>
    <xf numFmtId="0" fontId="24" fillId="14" borderId="3" xfId="2" applyFont="1" applyFill="1" applyBorder="1" applyAlignment="1">
      <alignment horizontal="center"/>
    </xf>
    <xf numFmtId="0" fontId="24" fillId="14" borderId="11" xfId="2" applyFont="1" applyFill="1" applyBorder="1" applyAlignment="1">
      <alignment horizontal="center"/>
    </xf>
    <xf numFmtId="0" fontId="17" fillId="13" borderId="13" xfId="2" applyFont="1" applyFill="1" applyBorder="1" applyAlignment="1">
      <alignment horizontal="center"/>
    </xf>
    <xf numFmtId="0" fontId="17" fillId="13" borderId="28" xfId="3" applyFont="1" applyFill="1" applyBorder="1" applyAlignment="1">
      <alignment horizontal="center"/>
    </xf>
    <xf numFmtId="0" fontId="17" fillId="13" borderId="37" xfId="3" applyFont="1" applyFill="1" applyBorder="1" applyAlignment="1">
      <alignment horizontal="center"/>
    </xf>
    <xf numFmtId="0" fontId="17" fillId="13" borderId="29" xfId="3" applyFont="1" applyFill="1" applyBorder="1" applyAlignment="1">
      <alignment horizontal="center"/>
    </xf>
    <xf numFmtId="0" fontId="17" fillId="10" borderId="28" xfId="3" applyFont="1" applyFill="1" applyBorder="1" applyAlignment="1">
      <alignment horizontal="center"/>
    </xf>
    <xf numFmtId="0" fontId="17" fillId="10" borderId="29" xfId="3" applyFont="1" applyFill="1" applyBorder="1" applyAlignment="1">
      <alignment horizontal="center"/>
    </xf>
    <xf numFmtId="0" fontId="17" fillId="13" borderId="38" xfId="3" applyFont="1" applyFill="1" applyBorder="1" applyAlignment="1">
      <alignment horizontal="center"/>
    </xf>
    <xf numFmtId="0" fontId="17" fillId="0" borderId="37" xfId="2" applyFont="1" applyBorder="1" applyAlignment="1">
      <alignment horizontal="center"/>
    </xf>
    <xf numFmtId="0" fontId="17" fillId="13" borderId="44" xfId="3" applyFont="1" applyFill="1" applyBorder="1" applyAlignment="1">
      <alignment horizontal="center"/>
    </xf>
    <xf numFmtId="0" fontId="17" fillId="10" borderId="37" xfId="3" applyFont="1" applyFill="1" applyBorder="1" applyAlignment="1">
      <alignment horizontal="center"/>
    </xf>
    <xf numFmtId="0" fontId="17" fillId="12" borderId="37" xfId="2" applyFont="1" applyFill="1" applyBorder="1" applyAlignment="1">
      <alignment horizontal="center"/>
    </xf>
    <xf numFmtId="0" fontId="17" fillId="10" borderId="28" xfId="0" applyFont="1" applyFill="1" applyBorder="1" applyAlignment="1">
      <alignment horizontal="center" vertical="center"/>
    </xf>
    <xf numFmtId="0" fontId="17" fillId="10" borderId="37" xfId="0" applyFont="1" applyFill="1" applyBorder="1" applyAlignment="1">
      <alignment horizontal="center" vertical="center"/>
    </xf>
    <xf numFmtId="0" fontId="17" fillId="10" borderId="29" xfId="0" applyFont="1" applyFill="1" applyBorder="1" applyAlignment="1">
      <alignment horizontal="center" vertical="center"/>
    </xf>
    <xf numFmtId="0" fontId="17" fillId="13" borderId="38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13" borderId="28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24" fillId="11" borderId="28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10" borderId="29" xfId="2" applyFont="1" applyFill="1" applyBorder="1" applyAlignment="1">
      <alignment horizontal="center" vertical="center"/>
    </xf>
    <xf numFmtId="0" fontId="17" fillId="10" borderId="28" xfId="2" applyFont="1" applyFill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17" fillId="10" borderId="30" xfId="2" applyFont="1" applyFill="1" applyBorder="1" applyAlignment="1">
      <alignment horizontal="center" vertical="center"/>
    </xf>
    <xf numFmtId="0" fontId="17" fillId="13" borderId="30" xfId="2" applyFont="1" applyFill="1" applyBorder="1" applyAlignment="1">
      <alignment horizontal="center" vertical="center"/>
    </xf>
    <xf numFmtId="0" fontId="17" fillId="13" borderId="32" xfId="2" applyFont="1" applyFill="1" applyBorder="1" applyAlignment="1">
      <alignment horizontal="center" vertical="center"/>
    </xf>
    <xf numFmtId="0" fontId="17" fillId="10" borderId="32" xfId="2" applyFont="1" applyFill="1" applyBorder="1" applyAlignment="1">
      <alignment horizontal="center" vertical="center"/>
    </xf>
    <xf numFmtId="0" fontId="17" fillId="10" borderId="33" xfId="2" applyFont="1" applyFill="1" applyBorder="1" applyAlignment="1">
      <alignment horizontal="center" vertical="center"/>
    </xf>
    <xf numFmtId="0" fontId="17" fillId="13" borderId="36" xfId="2" applyFont="1" applyFill="1" applyBorder="1" applyAlignment="1">
      <alignment horizontal="center" vertical="center"/>
    </xf>
    <xf numFmtId="0" fontId="17" fillId="10" borderId="31" xfId="2" applyFont="1" applyFill="1" applyBorder="1" applyAlignment="1">
      <alignment horizontal="center" vertical="center"/>
    </xf>
    <xf numFmtId="0" fontId="17" fillId="14" borderId="4" xfId="2" applyFont="1" applyFill="1" applyBorder="1" applyAlignment="1">
      <alignment horizontal="center"/>
    </xf>
    <xf numFmtId="0" fontId="17" fillId="14" borderId="9" xfId="2" applyFont="1" applyFill="1" applyBorder="1" applyAlignment="1">
      <alignment horizontal="center"/>
    </xf>
    <xf numFmtId="0" fontId="17" fillId="14" borderId="45" xfId="2" applyFont="1" applyFill="1" applyBorder="1" applyAlignment="1">
      <alignment horizontal="center"/>
    </xf>
    <xf numFmtId="0" fontId="24" fillId="11" borderId="46" xfId="2" applyFont="1" applyFill="1" applyBorder="1" applyAlignment="1">
      <alignment horizontal="center"/>
    </xf>
    <xf numFmtId="0" fontId="24" fillId="11" borderId="47" xfId="2" applyFont="1" applyFill="1" applyBorder="1" applyAlignment="1">
      <alignment horizontal="center"/>
    </xf>
    <xf numFmtId="0" fontId="24" fillId="11" borderId="4" xfId="2" applyFont="1" applyFill="1" applyBorder="1" applyAlignment="1">
      <alignment horizontal="center"/>
    </xf>
    <xf numFmtId="0" fontId="24" fillId="0" borderId="4" xfId="2" applyFont="1" applyBorder="1" applyAlignment="1">
      <alignment horizontal="center"/>
    </xf>
    <xf numFmtId="0" fontId="24" fillId="0" borderId="9" xfId="2" applyFont="1" applyBorder="1" applyAlignment="1">
      <alignment horizontal="center"/>
    </xf>
    <xf numFmtId="0" fontId="24" fillId="0" borderId="6" xfId="2" applyFont="1" applyBorder="1" applyAlignment="1">
      <alignment horizontal="center"/>
    </xf>
    <xf numFmtId="0" fontId="24" fillId="15" borderId="14" xfId="2" applyFont="1" applyFill="1" applyBorder="1" applyAlignment="1">
      <alignment horizontal="center"/>
    </xf>
    <xf numFmtId="0" fontId="24" fillId="15" borderId="4" xfId="2" applyFont="1" applyFill="1" applyBorder="1" applyAlignment="1">
      <alignment horizontal="center"/>
    </xf>
    <xf numFmtId="0" fontId="17" fillId="14" borderId="6" xfId="2" applyFont="1" applyFill="1" applyBorder="1" applyAlignment="1">
      <alignment horizontal="center"/>
    </xf>
    <xf numFmtId="0" fontId="17" fillId="14" borderId="14" xfId="2" applyFont="1" applyFill="1" applyBorder="1" applyAlignment="1">
      <alignment horizontal="center"/>
    </xf>
    <xf numFmtId="0" fontId="17" fillId="16" borderId="30" xfId="0" applyFont="1" applyFill="1" applyBorder="1" applyAlignment="1">
      <alignment horizontal="center"/>
    </xf>
    <xf numFmtId="0" fontId="17" fillId="16" borderId="31" xfId="0" applyFont="1" applyFill="1" applyBorder="1" applyAlignment="1">
      <alignment horizontal="center"/>
    </xf>
    <xf numFmtId="0" fontId="17" fillId="16" borderId="48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17" borderId="33" xfId="0" applyFont="1" applyFill="1" applyBorder="1" applyAlignment="1">
      <alignment horizontal="center"/>
    </xf>
    <xf numFmtId="0" fontId="17" fillId="17" borderId="30" xfId="0" applyFont="1" applyFill="1" applyBorder="1" applyAlignment="1">
      <alignment horizontal="center"/>
    </xf>
    <xf numFmtId="0" fontId="17" fillId="17" borderId="48" xfId="0" applyFont="1" applyFill="1" applyBorder="1" applyAlignment="1">
      <alignment horizontal="center"/>
    </xf>
    <xf numFmtId="0" fontId="17" fillId="16" borderId="33" xfId="0" applyFont="1" applyFill="1" applyBorder="1" applyAlignment="1">
      <alignment horizontal="center"/>
    </xf>
    <xf numFmtId="0" fontId="17" fillId="16" borderId="32" xfId="0" applyFont="1" applyFill="1" applyBorder="1" applyAlignment="1">
      <alignment horizontal="center"/>
    </xf>
    <xf numFmtId="0" fontId="17" fillId="17" borderId="31" xfId="0" applyFont="1" applyFill="1" applyBorder="1" applyAlignment="1">
      <alignment horizontal="center"/>
    </xf>
    <xf numFmtId="0" fontId="17" fillId="17" borderId="32" xfId="0" applyFont="1" applyFill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10" borderId="32" xfId="0" applyFont="1" applyFill="1" applyBorder="1"/>
    <xf numFmtId="0" fontId="27" fillId="0" borderId="49" xfId="0" applyFont="1" applyBorder="1"/>
    <xf numFmtId="0" fontId="27" fillId="0" borderId="28" xfId="0" applyFont="1" applyBorder="1"/>
    <xf numFmtId="0" fontId="24" fillId="12" borderId="37" xfId="3" applyFont="1" applyFill="1" applyBorder="1" applyAlignment="1">
      <alignment horizontal="center"/>
    </xf>
    <xf numFmtId="0" fontId="24" fillId="11" borderId="33" xfId="2" applyFont="1" applyFill="1" applyBorder="1" applyAlignment="1">
      <alignment horizontal="center"/>
    </xf>
    <xf numFmtId="0" fontId="17" fillId="10" borderId="36" xfId="2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18" borderId="8" xfId="2" applyFont="1" applyFill="1" applyBorder="1" applyAlignment="1">
      <alignment horizontal="center"/>
    </xf>
    <xf numFmtId="0" fontId="17" fillId="19" borderId="30" xfId="2" applyFont="1" applyFill="1" applyBorder="1" applyAlignment="1">
      <alignment horizontal="center"/>
    </xf>
    <xf numFmtId="0" fontId="14" fillId="19" borderId="0" xfId="0" applyFont="1" applyFill="1"/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8" xfId="0" applyFont="1" applyBorder="1"/>
    <xf numFmtId="0" fontId="14" fillId="19" borderId="2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/>
    </xf>
    <xf numFmtId="164" fontId="14" fillId="0" borderId="28" xfId="0" applyNumberFormat="1" applyFont="1" applyBorder="1" applyAlignment="1">
      <alignment horizontal="center"/>
    </xf>
    <xf numFmtId="164" fontId="14" fillId="0" borderId="28" xfId="0" applyNumberFormat="1" applyFont="1" applyBorder="1" applyAlignment="1">
      <alignment horizontal="center" vertical="center"/>
    </xf>
    <xf numFmtId="164" fontId="14" fillId="9" borderId="28" xfId="0" applyNumberFormat="1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/>
    </xf>
    <xf numFmtId="0" fontId="16" fillId="0" borderId="28" xfId="2" applyFont="1" applyBorder="1"/>
    <xf numFmtId="14" fontId="16" fillId="0" borderId="5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center"/>
    </xf>
    <xf numFmtId="0" fontId="16" fillId="0" borderId="28" xfId="2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164" fontId="27" fillId="0" borderId="28" xfId="0" applyNumberFormat="1" applyFont="1" applyBorder="1" applyAlignment="1">
      <alignment horizontal="center" vertical="center"/>
    </xf>
    <xf numFmtId="164" fontId="27" fillId="20" borderId="28" xfId="0" applyNumberFormat="1" applyFont="1" applyFill="1" applyBorder="1" applyAlignment="1">
      <alignment horizontal="center" vertical="center"/>
    </xf>
    <xf numFmtId="164" fontId="29" fillId="21" borderId="28" xfId="0" applyNumberFormat="1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/>
    </xf>
    <xf numFmtId="0" fontId="27" fillId="11" borderId="0" xfId="0" applyFont="1" applyFill="1"/>
    <xf numFmtId="0" fontId="14" fillId="11" borderId="0" xfId="1" applyFont="1" applyFill="1"/>
    <xf numFmtId="0" fontId="17" fillId="12" borderId="51" xfId="2" applyFont="1" applyFill="1" applyBorder="1" applyAlignment="1">
      <alignment horizontal="center" vertical="center" wrapText="1"/>
    </xf>
    <xf numFmtId="0" fontId="24" fillId="12" borderId="30" xfId="2" applyFont="1" applyFill="1" applyBorder="1" applyAlignment="1">
      <alignment horizontal="center" vertical="center"/>
    </xf>
    <xf numFmtId="0" fontId="17" fillId="12" borderId="30" xfId="2" applyFont="1" applyFill="1" applyBorder="1" applyAlignment="1">
      <alignment horizontal="center" vertical="center"/>
    </xf>
    <xf numFmtId="0" fontId="24" fillId="12" borderId="28" xfId="2" applyFont="1" applyFill="1" applyBorder="1" applyAlignment="1">
      <alignment horizontal="center" vertical="center"/>
    </xf>
    <xf numFmtId="0" fontId="17" fillId="22" borderId="30" xfId="0" applyFont="1" applyFill="1" applyBorder="1" applyAlignment="1">
      <alignment horizontal="center" vertical="center"/>
    </xf>
    <xf numFmtId="0" fontId="17" fillId="12" borderId="30" xfId="2" applyFont="1" applyFill="1" applyBorder="1" applyAlignment="1">
      <alignment horizontal="center" vertical="center" wrapText="1"/>
    </xf>
    <xf numFmtId="0" fontId="17" fillId="12" borderId="28" xfId="3" applyFont="1" applyFill="1" applyBorder="1" applyAlignment="1">
      <alignment horizontal="center" vertical="center"/>
    </xf>
    <xf numFmtId="0" fontId="17" fillId="12" borderId="52" xfId="2" applyFont="1" applyFill="1" applyBorder="1" applyAlignment="1">
      <alignment horizontal="center" vertical="center"/>
    </xf>
    <xf numFmtId="0" fontId="17" fillId="12" borderId="51" xfId="2" applyFont="1" applyFill="1" applyBorder="1" applyAlignment="1">
      <alignment horizontal="center" vertical="center"/>
    </xf>
    <xf numFmtId="0" fontId="17" fillId="14" borderId="4" xfId="2" applyFont="1" applyFill="1" applyBorder="1" applyAlignment="1">
      <alignment horizontal="center" vertical="center"/>
    </xf>
    <xf numFmtId="0" fontId="17" fillId="16" borderId="30" xfId="0" applyFont="1" applyFill="1" applyBorder="1" applyAlignment="1">
      <alignment horizontal="center" vertical="center"/>
    </xf>
    <xf numFmtId="0" fontId="17" fillId="14" borderId="3" xfId="2" applyFont="1" applyFill="1" applyBorder="1" applyAlignment="1">
      <alignment horizontal="center" vertical="center"/>
    </xf>
    <xf numFmtId="0" fontId="21" fillId="12" borderId="28" xfId="3" applyFont="1" applyFill="1" applyBorder="1" applyAlignment="1">
      <alignment horizontal="center" vertical="center"/>
    </xf>
    <xf numFmtId="0" fontId="17" fillId="12" borderId="31" xfId="2" applyFont="1" applyFill="1" applyBorder="1" applyAlignment="1">
      <alignment horizontal="center" vertical="center"/>
    </xf>
    <xf numFmtId="0" fontId="17" fillId="12" borderId="53" xfId="2" applyFont="1" applyFill="1" applyBorder="1" applyAlignment="1">
      <alignment horizontal="center" vertical="center"/>
    </xf>
    <xf numFmtId="0" fontId="17" fillId="14" borderId="9" xfId="2" applyFont="1" applyFill="1" applyBorder="1" applyAlignment="1">
      <alignment horizontal="center" vertical="center"/>
    </xf>
    <xf numFmtId="0" fontId="17" fillId="14" borderId="8" xfId="2" applyFont="1" applyFill="1" applyBorder="1" applyAlignment="1">
      <alignment horizontal="center" vertical="center"/>
    </xf>
    <xf numFmtId="0" fontId="17" fillId="12" borderId="37" xfId="3" applyFont="1" applyFill="1" applyBorder="1" applyAlignment="1">
      <alignment horizontal="center" vertical="center"/>
    </xf>
    <xf numFmtId="0" fontId="21" fillId="12" borderId="37" xfId="3" applyFont="1" applyFill="1" applyBorder="1" applyAlignment="1">
      <alignment horizontal="center" vertical="center"/>
    </xf>
    <xf numFmtId="0" fontId="17" fillId="14" borderId="28" xfId="2" applyFont="1" applyFill="1" applyBorder="1" applyAlignment="1">
      <alignment horizontal="center" vertical="center"/>
    </xf>
    <xf numFmtId="0" fontId="17" fillId="16" borderId="31" xfId="0" applyFont="1" applyFill="1" applyBorder="1" applyAlignment="1">
      <alignment horizontal="center" vertical="center"/>
    </xf>
    <xf numFmtId="0" fontId="17" fillId="12" borderId="28" xfId="2" applyFont="1" applyFill="1" applyBorder="1" applyAlignment="1">
      <alignment horizontal="center" vertical="center"/>
    </xf>
    <xf numFmtId="0" fontId="17" fillId="12" borderId="54" xfId="2" applyFont="1" applyFill="1" applyBorder="1" applyAlignment="1">
      <alignment horizontal="center" vertical="center"/>
    </xf>
    <xf numFmtId="0" fontId="17" fillId="12" borderId="32" xfId="2" applyFont="1" applyFill="1" applyBorder="1" applyAlignment="1">
      <alignment horizontal="center" vertical="center"/>
    </xf>
    <xf numFmtId="0" fontId="17" fillId="14" borderId="45" xfId="2" applyFont="1" applyFill="1" applyBorder="1" applyAlignment="1">
      <alignment horizontal="center" vertical="center"/>
    </xf>
    <xf numFmtId="0" fontId="17" fillId="16" borderId="48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vertical="center"/>
    </xf>
    <xf numFmtId="0" fontId="17" fillId="12" borderId="29" xfId="2" applyFont="1" applyFill="1" applyBorder="1" applyAlignment="1">
      <alignment horizontal="center" vertical="center"/>
    </xf>
    <xf numFmtId="0" fontId="17" fillId="14" borderId="43" xfId="2" applyFont="1" applyFill="1" applyBorder="1" applyAlignment="1">
      <alignment horizontal="center" vertical="center"/>
    </xf>
    <xf numFmtId="0" fontId="17" fillId="14" borderId="11" xfId="2" applyFont="1" applyFill="1" applyBorder="1" applyAlignment="1">
      <alignment horizontal="center" vertical="center"/>
    </xf>
    <xf numFmtId="0" fontId="17" fillId="12" borderId="29" xfId="3" applyFont="1" applyFill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4" fillId="11" borderId="33" xfId="2" applyFont="1" applyFill="1" applyBorder="1" applyAlignment="1">
      <alignment horizontal="center" vertical="center"/>
    </xf>
    <xf numFmtId="0" fontId="24" fillId="11" borderId="46" xfId="2" applyFont="1" applyFill="1" applyBorder="1" applyAlignment="1">
      <alignment horizontal="center" vertical="center"/>
    </xf>
    <xf numFmtId="0" fontId="17" fillId="13" borderId="33" xfId="2" applyFont="1" applyFill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24" fillId="11" borderId="13" xfId="2" applyFont="1" applyFill="1" applyBorder="1" applyAlignment="1">
      <alignment horizontal="center" vertical="center"/>
    </xf>
    <xf numFmtId="0" fontId="17" fillId="0" borderId="38" xfId="3" applyFont="1" applyBorder="1" applyAlignment="1">
      <alignment horizontal="center" vertical="center"/>
    </xf>
    <xf numFmtId="0" fontId="21" fillId="13" borderId="28" xfId="3" applyFont="1" applyFill="1" applyBorder="1" applyAlignment="1">
      <alignment horizontal="center" vertical="center"/>
    </xf>
    <xf numFmtId="0" fontId="24" fillId="11" borderId="38" xfId="3" applyFont="1" applyFill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24" fillId="11" borderId="30" xfId="2" applyFont="1" applyFill="1" applyBorder="1" applyAlignment="1">
      <alignment horizontal="center" vertical="center"/>
    </xf>
    <xf numFmtId="0" fontId="24" fillId="11" borderId="47" xfId="2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24" fillId="11" borderId="3" xfId="2" applyFont="1" applyFill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24" fillId="11" borderId="28" xfId="3" applyFont="1" applyFill="1" applyBorder="1" applyAlignment="1">
      <alignment horizontal="center" vertical="center"/>
    </xf>
    <xf numFmtId="0" fontId="24" fillId="11" borderId="4" xfId="2" applyFont="1" applyFill="1" applyBorder="1" applyAlignment="1">
      <alignment horizontal="center" vertical="center"/>
    </xf>
    <xf numFmtId="0" fontId="17" fillId="17" borderId="33" xfId="0" applyFont="1" applyFill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17" fillId="17" borderId="30" xfId="0" applyFont="1" applyFill="1" applyBorder="1" applyAlignment="1">
      <alignment horizontal="center" vertical="center"/>
    </xf>
    <xf numFmtId="0" fontId="21" fillId="13" borderId="37" xfId="3" applyFont="1" applyFill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24" fillId="11" borderId="31" xfId="2" applyFont="1" applyFill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13" borderId="31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17" fillId="17" borderId="48" xfId="0" applyFont="1" applyFill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17" fillId="12" borderId="55" xfId="2" applyFont="1" applyFill="1" applyBorder="1" applyAlignment="1">
      <alignment horizontal="center" vertical="center"/>
    </xf>
    <xf numFmtId="0" fontId="18" fillId="11" borderId="33" xfId="2" applyFont="1" applyFill="1" applyBorder="1" applyAlignment="1">
      <alignment horizontal="center" vertical="center"/>
    </xf>
    <xf numFmtId="0" fontId="17" fillId="12" borderId="33" xfId="2" applyFont="1" applyFill="1" applyBorder="1" applyAlignment="1">
      <alignment horizontal="center" vertical="center"/>
    </xf>
    <xf numFmtId="0" fontId="24" fillId="15" borderId="14" xfId="2" applyFont="1" applyFill="1" applyBorder="1" applyAlignment="1">
      <alignment horizontal="center" vertical="center"/>
    </xf>
    <xf numFmtId="0" fontId="17" fillId="16" borderId="33" xfId="0" applyFont="1" applyFill="1" applyBorder="1" applyAlignment="1">
      <alignment horizontal="center" vertical="center"/>
    </xf>
    <xf numFmtId="0" fontId="17" fillId="14" borderId="13" xfId="2" applyFont="1" applyFill="1" applyBorder="1" applyAlignment="1">
      <alignment horizontal="center" vertical="center"/>
    </xf>
    <xf numFmtId="0" fontId="14" fillId="12" borderId="38" xfId="3" applyFont="1" applyFill="1" applyBorder="1" applyAlignment="1">
      <alignment horizontal="center" vertical="center"/>
    </xf>
    <xf numFmtId="0" fontId="17" fillId="12" borderId="38" xfId="3" applyFont="1" applyFill="1" applyBorder="1" applyAlignment="1">
      <alignment horizontal="center" vertical="center"/>
    </xf>
    <xf numFmtId="0" fontId="21" fillId="10" borderId="38" xfId="3" applyFont="1" applyFill="1" applyBorder="1" applyAlignment="1">
      <alignment horizontal="center" vertical="center"/>
    </xf>
    <xf numFmtId="0" fontId="18" fillId="11" borderId="30" xfId="2" applyFont="1" applyFill="1" applyBorder="1" applyAlignment="1">
      <alignment horizontal="center" vertical="center"/>
    </xf>
    <xf numFmtId="0" fontId="24" fillId="15" borderId="4" xfId="2" applyFont="1" applyFill="1" applyBorder="1" applyAlignment="1">
      <alignment horizontal="center" vertical="center"/>
    </xf>
    <xf numFmtId="0" fontId="21" fillId="10" borderId="28" xfId="3" applyFont="1" applyFill="1" applyBorder="1" applyAlignment="1">
      <alignment horizontal="center" vertical="center"/>
    </xf>
    <xf numFmtId="0" fontId="17" fillId="19" borderId="30" xfId="2" applyFont="1" applyFill="1" applyBorder="1" applyAlignment="1">
      <alignment horizontal="center" vertical="center"/>
    </xf>
    <xf numFmtId="0" fontId="18" fillId="10" borderId="32" xfId="2" applyFont="1" applyFill="1" applyBorder="1" applyAlignment="1">
      <alignment horizontal="center" vertical="center"/>
    </xf>
    <xf numFmtId="0" fontId="24" fillId="11" borderId="32" xfId="2" applyFont="1" applyFill="1" applyBorder="1" applyAlignment="1">
      <alignment horizontal="center" vertical="center"/>
    </xf>
    <xf numFmtId="0" fontId="17" fillId="14" borderId="6" xfId="2" applyFont="1" applyFill="1" applyBorder="1" applyAlignment="1">
      <alignment horizontal="center" vertical="center"/>
    </xf>
    <xf numFmtId="0" fontId="17" fillId="16" borderId="32" xfId="0" applyFont="1" applyFill="1" applyBorder="1" applyAlignment="1">
      <alignment horizontal="center" vertical="center"/>
    </xf>
    <xf numFmtId="0" fontId="21" fillId="10" borderId="29" xfId="3" applyFont="1" applyFill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21" fillId="13" borderId="38" xfId="3" applyFont="1" applyFill="1" applyBorder="1" applyAlignment="1">
      <alignment horizontal="center" vertical="center"/>
    </xf>
    <xf numFmtId="0" fontId="27" fillId="0" borderId="28" xfId="0" applyFont="1" applyBorder="1" applyAlignment="1">
      <alignment vertical="center"/>
    </xf>
    <xf numFmtId="0" fontId="21" fillId="0" borderId="2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17" borderId="31" xfId="0" applyFont="1" applyFill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49" fontId="15" fillId="0" borderId="56" xfId="2" applyNumberFormat="1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7" fillId="14" borderId="14" xfId="2" applyFont="1" applyFill="1" applyBorder="1" applyAlignment="1">
      <alignment horizontal="center" vertical="center"/>
    </xf>
    <xf numFmtId="0" fontId="17" fillId="12" borderId="58" xfId="2" applyFont="1" applyFill="1" applyBorder="1" applyAlignment="1">
      <alignment horizontal="center" vertical="center"/>
    </xf>
    <xf numFmtId="0" fontId="21" fillId="10" borderId="28" xfId="2" applyFont="1" applyFill="1" applyBorder="1" applyAlignment="1">
      <alignment horizontal="center" vertical="center"/>
    </xf>
    <xf numFmtId="0" fontId="17" fillId="12" borderId="39" xfId="3" applyFont="1" applyFill="1" applyBorder="1" applyAlignment="1">
      <alignment horizontal="center" vertical="center"/>
    </xf>
    <xf numFmtId="0" fontId="16" fillId="12" borderId="59" xfId="2" applyFont="1" applyFill="1" applyBorder="1" applyAlignment="1">
      <alignment horizontal="center" vertical="center"/>
    </xf>
    <xf numFmtId="0" fontId="17" fillId="23" borderId="58" xfId="2" applyFont="1" applyFill="1" applyBorder="1" applyAlignment="1">
      <alignment horizontal="center" vertical="center"/>
    </xf>
    <xf numFmtId="0" fontId="30" fillId="0" borderId="32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17" borderId="32" xfId="0" applyFont="1" applyFill="1" applyBorder="1" applyAlignment="1">
      <alignment horizontal="center" vertical="center"/>
    </xf>
    <xf numFmtId="0" fontId="21" fillId="13" borderId="29" xfId="3" applyFont="1" applyFill="1" applyBorder="1" applyAlignment="1">
      <alignment horizontal="center" vertical="center"/>
    </xf>
    <xf numFmtId="0" fontId="16" fillId="23" borderId="59" xfId="2" applyFont="1" applyFill="1" applyBorder="1" applyAlignment="1">
      <alignment horizontal="center" vertical="center"/>
    </xf>
    <xf numFmtId="0" fontId="24" fillId="15" borderId="13" xfId="2" applyFont="1" applyFill="1" applyBorder="1" applyAlignment="1">
      <alignment horizontal="center" vertical="center"/>
    </xf>
    <xf numFmtId="0" fontId="24" fillId="15" borderId="3" xfId="2" applyFont="1" applyFill="1" applyBorder="1" applyAlignment="1">
      <alignment horizontal="center" vertical="center"/>
    </xf>
    <xf numFmtId="0" fontId="24" fillId="14" borderId="3" xfId="2" applyFont="1" applyFill="1" applyBorder="1" applyAlignment="1">
      <alignment horizontal="center" vertical="center"/>
    </xf>
    <xf numFmtId="0" fontId="24" fillId="14" borderId="11" xfId="2" applyFont="1" applyFill="1" applyBorder="1" applyAlignment="1">
      <alignment horizontal="center" vertical="center"/>
    </xf>
    <xf numFmtId="0" fontId="21" fillId="13" borderId="44" xfId="3" applyFont="1" applyFill="1" applyBorder="1" applyAlignment="1">
      <alignment horizontal="center" vertical="center"/>
    </xf>
    <xf numFmtId="0" fontId="17" fillId="10" borderId="38" xfId="3" applyFont="1" applyFill="1" applyBorder="1" applyAlignment="1">
      <alignment horizontal="center" vertical="center"/>
    </xf>
    <xf numFmtId="0" fontId="17" fillId="10" borderId="28" xfId="3" applyFont="1" applyFill="1" applyBorder="1" applyAlignment="1">
      <alignment horizontal="center" vertical="center"/>
    </xf>
    <xf numFmtId="0" fontId="17" fillId="18" borderId="8" xfId="2" applyFont="1" applyFill="1" applyBorder="1" applyAlignment="1">
      <alignment horizontal="center" vertical="center"/>
    </xf>
    <xf numFmtId="0" fontId="24" fillId="12" borderId="37" xfId="3" applyFont="1" applyFill="1" applyBorder="1" applyAlignment="1">
      <alignment horizontal="center" vertical="center"/>
    </xf>
    <xf numFmtId="0" fontId="21" fillId="10" borderId="37" xfId="3" applyFont="1" applyFill="1" applyBorder="1" applyAlignment="1">
      <alignment horizontal="center" vertical="center"/>
    </xf>
    <xf numFmtId="0" fontId="16" fillId="12" borderId="58" xfId="2" applyFont="1" applyFill="1" applyBorder="1" applyAlignment="1">
      <alignment horizontal="center" vertical="center"/>
    </xf>
    <xf numFmtId="49" fontId="18" fillId="0" borderId="60" xfId="2" applyNumberFormat="1" applyFont="1" applyBorder="1" applyAlignment="1">
      <alignment horizontal="center" vertical="center"/>
    </xf>
    <xf numFmtId="0" fontId="15" fillId="7" borderId="35" xfId="2" applyFont="1" applyFill="1" applyBorder="1" applyAlignment="1">
      <alignment horizontal="center" vertical="center"/>
    </xf>
    <xf numFmtId="0" fontId="15" fillId="23" borderId="57" xfId="2" applyFont="1" applyFill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13" borderId="13" xfId="2" applyFont="1" applyFill="1" applyBorder="1" applyAlignment="1">
      <alignment horizontal="center" vertical="center"/>
    </xf>
    <xf numFmtId="0" fontId="17" fillId="4" borderId="13" xfId="2" applyFont="1" applyFill="1" applyBorder="1" applyAlignment="1">
      <alignment horizontal="center" vertical="center"/>
    </xf>
    <xf numFmtId="0" fontId="17" fillId="13" borderId="38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17" fillId="23" borderId="59" xfId="2" applyFont="1" applyFill="1" applyBorder="1" applyAlignment="1">
      <alignment horizontal="center" vertical="center"/>
    </xf>
    <xf numFmtId="0" fontId="17" fillId="10" borderId="36" xfId="2" applyFont="1" applyFill="1" applyBorder="1" applyAlignment="1">
      <alignment horizontal="center" vertical="center"/>
    </xf>
    <xf numFmtId="0" fontId="21" fillId="12" borderId="38" xfId="3" applyFont="1" applyFill="1" applyBorder="1" applyAlignment="1">
      <alignment horizontal="center" vertical="center"/>
    </xf>
    <xf numFmtId="0" fontId="21" fillId="12" borderId="37" xfId="2" applyFont="1" applyFill="1" applyBorder="1" applyAlignment="1">
      <alignment horizontal="center" vertical="center"/>
    </xf>
    <xf numFmtId="0" fontId="21" fillId="12" borderId="29" xfId="2" applyFont="1" applyFill="1" applyBorder="1" applyAlignment="1">
      <alignment horizontal="center" vertical="center"/>
    </xf>
    <xf numFmtId="49" fontId="23" fillId="0" borderId="56" xfId="2" applyNumberFormat="1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8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4" fillId="0" borderId="28" xfId="1" applyFont="1" applyBorder="1" applyAlignment="1">
      <alignment vertical="center"/>
    </xf>
    <xf numFmtId="0" fontId="27" fillId="11" borderId="28" xfId="0" applyFont="1" applyFill="1" applyBorder="1" applyAlignment="1">
      <alignment vertical="center"/>
    </xf>
    <xf numFmtId="0" fontId="27" fillId="24" borderId="28" xfId="0" applyFont="1" applyFill="1" applyBorder="1" applyAlignment="1">
      <alignment vertical="center"/>
    </xf>
    <xf numFmtId="0" fontId="27" fillId="13" borderId="28" xfId="0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0" fillId="13" borderId="0" xfId="0" applyFill="1"/>
    <xf numFmtId="0" fontId="16" fillId="23" borderId="72" xfId="2" applyFont="1" applyFill="1" applyBorder="1" applyAlignment="1">
      <alignment horizontal="center" vertical="center"/>
    </xf>
    <xf numFmtId="0" fontId="16" fillId="20" borderId="72" xfId="2" applyFont="1" applyFill="1" applyBorder="1" applyAlignment="1">
      <alignment horizontal="center" vertical="center"/>
    </xf>
    <xf numFmtId="0" fontId="16" fillId="25" borderId="56" xfId="2" applyFont="1" applyFill="1" applyBorder="1" applyAlignment="1">
      <alignment horizontal="center" vertical="center" wrapText="1"/>
    </xf>
    <xf numFmtId="0" fontId="23" fillId="28" borderId="76" xfId="2" applyFont="1" applyFill="1" applyBorder="1" applyAlignment="1">
      <alignment horizontal="center" vertical="center"/>
    </xf>
    <xf numFmtId="0" fontId="16" fillId="25" borderId="71" xfId="2" applyFont="1" applyFill="1" applyBorder="1" applyAlignment="1">
      <alignment horizontal="center" vertical="center" wrapText="1"/>
    </xf>
    <xf numFmtId="0" fontId="17" fillId="13" borderId="0" xfId="2" applyFont="1" applyFill="1" applyAlignment="1">
      <alignment horizontal="center" vertical="center"/>
    </xf>
    <xf numFmtId="164" fontId="28" fillId="0" borderId="78" xfId="0" applyNumberFormat="1" applyFont="1" applyBorder="1" applyAlignment="1">
      <alignment horizontal="center" vertical="center"/>
    </xf>
    <xf numFmtId="0" fontId="0" fillId="0" borderId="81" xfId="0" applyBorder="1"/>
    <xf numFmtId="0" fontId="17" fillId="13" borderId="61" xfId="2" applyFont="1" applyFill="1" applyBorder="1" applyAlignment="1">
      <alignment horizontal="center" vertical="center"/>
    </xf>
    <xf numFmtId="0" fontId="17" fillId="13" borderId="62" xfId="2" applyFont="1" applyFill="1" applyBorder="1" applyAlignment="1">
      <alignment horizontal="center" vertical="center"/>
    </xf>
    <xf numFmtId="0" fontId="17" fillId="20" borderId="61" xfId="2" applyFont="1" applyFill="1" applyBorder="1" applyAlignment="1">
      <alignment horizontal="center" vertical="center"/>
    </xf>
    <xf numFmtId="0" fontId="17" fillId="33" borderId="82" xfId="0" applyFont="1" applyFill="1" applyBorder="1" applyAlignment="1">
      <alignment horizontal="center" vertical="center"/>
    </xf>
    <xf numFmtId="0" fontId="17" fillId="33" borderId="83" xfId="0" applyFont="1" applyFill="1" applyBorder="1" applyAlignment="1">
      <alignment horizontal="center" vertical="center"/>
    </xf>
    <xf numFmtId="0" fontId="17" fillId="34" borderId="82" xfId="0" applyFont="1" applyFill="1" applyBorder="1" applyAlignment="1">
      <alignment horizontal="center" vertical="center"/>
    </xf>
    <xf numFmtId="0" fontId="17" fillId="34" borderId="84" xfId="0" applyFont="1" applyFill="1" applyBorder="1" applyAlignment="1">
      <alignment horizontal="center" vertical="center"/>
    </xf>
    <xf numFmtId="0" fontId="17" fillId="34" borderId="83" xfId="0" applyFont="1" applyFill="1" applyBorder="1" applyAlignment="1">
      <alignment horizontal="center" vertical="center"/>
    </xf>
    <xf numFmtId="0" fontId="17" fillId="33" borderId="85" xfId="0" applyFont="1" applyFill="1" applyBorder="1" applyAlignment="1">
      <alignment horizontal="center" vertical="center"/>
    </xf>
    <xf numFmtId="0" fontId="17" fillId="34" borderId="85" xfId="0" applyFont="1" applyFill="1" applyBorder="1" applyAlignment="1">
      <alignment horizontal="center" vertical="center"/>
    </xf>
    <xf numFmtId="0" fontId="17" fillId="33" borderId="84" xfId="0" applyFont="1" applyFill="1" applyBorder="1" applyAlignment="1">
      <alignment horizontal="center" vertical="center"/>
    </xf>
    <xf numFmtId="0" fontId="17" fillId="33" borderId="86" xfId="0" applyFont="1" applyFill="1" applyBorder="1" applyAlignment="1">
      <alignment horizontal="center" vertical="center"/>
    </xf>
    <xf numFmtId="0" fontId="17" fillId="34" borderId="86" xfId="0" applyFont="1" applyFill="1" applyBorder="1" applyAlignment="1">
      <alignment horizontal="center" vertical="center"/>
    </xf>
    <xf numFmtId="0" fontId="17" fillId="0" borderId="89" xfId="2" applyFont="1" applyBorder="1" applyAlignment="1">
      <alignment horizontal="center" vertical="center"/>
    </xf>
    <xf numFmtId="0" fontId="27" fillId="13" borderId="89" xfId="0" applyFont="1" applyFill="1" applyBorder="1" applyAlignment="1">
      <alignment horizontal="center" vertical="center"/>
    </xf>
    <xf numFmtId="0" fontId="0" fillId="0" borderId="89" xfId="0" applyBorder="1" applyAlignment="1">
      <alignment horizontal="center"/>
    </xf>
    <xf numFmtId="0" fontId="27" fillId="0" borderId="89" xfId="0" applyFont="1" applyBorder="1" applyAlignment="1">
      <alignment horizontal="center" vertical="center"/>
    </xf>
    <xf numFmtId="0" fontId="14" fillId="11" borderId="89" xfId="1" applyFont="1" applyFill="1" applyBorder="1" applyAlignment="1">
      <alignment horizontal="center" vertical="center"/>
    </xf>
    <xf numFmtId="0" fontId="0" fillId="0" borderId="89" xfId="0" applyBorder="1"/>
    <xf numFmtId="0" fontId="0" fillId="0" borderId="89" xfId="0" applyBorder="1" applyAlignment="1">
      <alignment horizontal="center" vertical="center"/>
    </xf>
    <xf numFmtId="0" fontId="27" fillId="11" borderId="89" xfId="0" applyFont="1" applyFill="1" applyBorder="1" applyAlignment="1">
      <alignment horizontal="center" vertical="center"/>
    </xf>
    <xf numFmtId="0" fontId="28" fillId="25" borderId="92" xfId="2" applyFont="1" applyFill="1" applyBorder="1" applyAlignment="1">
      <alignment horizontal="center" vertical="center"/>
    </xf>
    <xf numFmtId="0" fontId="28" fillId="25" borderId="71" xfId="2" applyFont="1" applyFill="1" applyBorder="1" applyAlignment="1">
      <alignment horizontal="center" vertical="center" wrapText="1"/>
    </xf>
    <xf numFmtId="0" fontId="38" fillId="44" borderId="89" xfId="0" applyFont="1" applyFill="1" applyBorder="1"/>
    <xf numFmtId="0" fontId="23" fillId="25" borderId="95" xfId="2" applyFont="1" applyFill="1" applyBorder="1" applyAlignment="1">
      <alignment horizontal="center" vertical="center"/>
    </xf>
    <xf numFmtId="0" fontId="17" fillId="13" borderId="96" xfId="2" applyFont="1" applyFill="1" applyBorder="1" applyAlignment="1">
      <alignment horizontal="center" vertical="center"/>
    </xf>
    <xf numFmtId="0" fontId="17" fillId="20" borderId="96" xfId="2" applyFont="1" applyFill="1" applyBorder="1" applyAlignment="1">
      <alignment horizontal="center" vertical="center"/>
    </xf>
    <xf numFmtId="0" fontId="28" fillId="47" borderId="95" xfId="2" applyFont="1" applyFill="1" applyBorder="1" applyAlignment="1">
      <alignment horizontal="center" vertical="center"/>
    </xf>
    <xf numFmtId="0" fontId="28" fillId="25" borderId="95" xfId="2" applyFont="1" applyFill="1" applyBorder="1" applyAlignment="1">
      <alignment horizontal="center" vertical="center"/>
    </xf>
    <xf numFmtId="0" fontId="28" fillId="25" borderId="94" xfId="2" applyFont="1" applyFill="1" applyBorder="1" applyAlignment="1">
      <alignment horizontal="center" vertical="center"/>
    </xf>
    <xf numFmtId="0" fontId="35" fillId="0" borderId="89" xfId="0" applyFont="1" applyBorder="1" applyAlignment="1">
      <alignment horizontal="left"/>
    </xf>
    <xf numFmtId="0" fontId="28" fillId="25" borderId="99" xfId="2" applyFont="1" applyFill="1" applyBorder="1" applyAlignment="1">
      <alignment horizontal="center" vertical="center"/>
    </xf>
    <xf numFmtId="0" fontId="0" fillId="0" borderId="90" xfId="0" applyBorder="1"/>
    <xf numFmtId="0" fontId="16" fillId="30" borderId="99" xfId="0" applyFont="1" applyFill="1" applyBorder="1" applyAlignment="1">
      <alignment horizontal="center" vertical="center"/>
    </xf>
    <xf numFmtId="0" fontId="16" fillId="25" borderId="102" xfId="2" applyFont="1" applyFill="1" applyBorder="1" applyAlignment="1">
      <alignment horizontal="center" vertical="center"/>
    </xf>
    <xf numFmtId="0" fontId="39" fillId="50" borderId="103" xfId="0" applyFont="1" applyFill="1" applyBorder="1" applyAlignment="1">
      <alignment horizontal="center" vertical="center"/>
    </xf>
    <xf numFmtId="0" fontId="41" fillId="49" borderId="105" xfId="0" applyFont="1" applyFill="1" applyBorder="1" applyAlignment="1">
      <alignment horizontal="center" vertical="center"/>
    </xf>
    <xf numFmtId="0" fontId="41" fillId="49" borderId="106" xfId="0" applyFont="1" applyFill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164" fontId="39" fillId="0" borderId="85" xfId="0" applyNumberFormat="1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8" fillId="25" borderId="102" xfId="2" applyFont="1" applyFill="1" applyBorder="1" applyAlignment="1">
      <alignment horizontal="center" vertical="center"/>
    </xf>
    <xf numFmtId="0" fontId="28" fillId="25" borderId="100" xfId="2" applyFont="1" applyFill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38" fillId="44" borderId="97" xfId="0" applyFont="1" applyFill="1" applyBorder="1"/>
    <xf numFmtId="0" fontId="0" fillId="0" borderId="97" xfId="0" applyBorder="1"/>
    <xf numFmtId="0" fontId="29" fillId="44" borderId="89" xfId="0" applyFont="1" applyFill="1" applyBorder="1" applyAlignment="1">
      <alignment horizontal="center" vertical="center"/>
    </xf>
    <xf numFmtId="0" fontId="17" fillId="20" borderId="110" xfId="2" applyFont="1" applyFill="1" applyBorder="1" applyAlignment="1">
      <alignment horizontal="center" vertical="center"/>
    </xf>
    <xf numFmtId="0" fontId="17" fillId="27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0" fontId="0" fillId="13" borderId="97" xfId="0" applyFill="1" applyBorder="1"/>
    <xf numFmtId="0" fontId="17" fillId="13" borderId="110" xfId="2" applyFont="1" applyFill="1" applyBorder="1" applyAlignment="1">
      <alignment horizontal="center" vertical="center"/>
    </xf>
    <xf numFmtId="0" fontId="23" fillId="25" borderId="108" xfId="2" applyFont="1" applyFill="1" applyBorder="1" applyAlignment="1">
      <alignment horizontal="center" vertical="center"/>
    </xf>
    <xf numFmtId="0" fontId="28" fillId="25" borderId="107" xfId="2" applyFont="1" applyFill="1" applyBorder="1" applyAlignment="1">
      <alignment horizontal="center" vertical="center"/>
    </xf>
    <xf numFmtId="0" fontId="23" fillId="25" borderId="72" xfId="2" applyFont="1" applyFill="1" applyBorder="1" applyAlignment="1">
      <alignment horizontal="center" vertical="center"/>
    </xf>
    <xf numFmtId="0" fontId="15" fillId="28" borderId="72" xfId="2" applyFont="1" applyFill="1" applyBorder="1" applyAlignment="1">
      <alignment horizontal="center" vertical="center"/>
    </xf>
    <xf numFmtId="0" fontId="15" fillId="4" borderId="72" xfId="2" applyFont="1" applyFill="1" applyBorder="1" applyAlignment="1">
      <alignment horizontal="center" vertical="center"/>
    </xf>
    <xf numFmtId="0" fontId="16" fillId="48" borderId="97" xfId="2" applyFont="1" applyFill="1" applyBorder="1" applyAlignment="1">
      <alignment horizontal="center" vertical="center"/>
    </xf>
    <xf numFmtId="0" fontId="23" fillId="39" borderId="72" xfId="2" applyFont="1" applyFill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/>
    </xf>
    <xf numFmtId="0" fontId="16" fillId="56" borderId="72" xfId="2" applyFont="1" applyFill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17" fillId="34" borderId="113" xfId="0" applyFont="1" applyFill="1" applyBorder="1" applyAlignment="1">
      <alignment horizontal="center" vertical="center"/>
    </xf>
    <xf numFmtId="0" fontId="17" fillId="26" borderId="96" xfId="2" applyFont="1" applyFill="1" applyBorder="1" applyAlignment="1">
      <alignment horizontal="center" vertical="center"/>
    </xf>
    <xf numFmtId="0" fontId="0" fillId="13" borderId="89" xfId="0" applyFill="1" applyBorder="1"/>
    <xf numFmtId="0" fontId="17" fillId="63" borderId="114" xfId="0" applyFont="1" applyFill="1" applyBorder="1" applyAlignment="1">
      <alignment horizontal="center" vertical="center"/>
    </xf>
    <xf numFmtId="0" fontId="17" fillId="63" borderId="115" xfId="0" applyFont="1" applyFill="1" applyBorder="1" applyAlignment="1">
      <alignment horizontal="center" vertical="center"/>
    </xf>
    <xf numFmtId="0" fontId="17" fillId="63" borderId="116" xfId="0" applyFont="1" applyFill="1" applyBorder="1" applyAlignment="1">
      <alignment horizontal="center" vertical="center"/>
    </xf>
    <xf numFmtId="0" fontId="17" fillId="34" borderId="114" xfId="0" applyFont="1" applyFill="1" applyBorder="1" applyAlignment="1">
      <alignment horizontal="center" vertical="center"/>
    </xf>
    <xf numFmtId="0" fontId="17" fillId="34" borderId="118" xfId="0" applyFont="1" applyFill="1" applyBorder="1" applyAlignment="1">
      <alignment horizontal="center" vertical="center"/>
    </xf>
    <xf numFmtId="0" fontId="17" fillId="34" borderId="115" xfId="0" applyFont="1" applyFill="1" applyBorder="1" applyAlignment="1">
      <alignment horizontal="center" vertical="center"/>
    </xf>
    <xf numFmtId="0" fontId="17" fillId="34" borderId="116" xfId="0" applyFont="1" applyFill="1" applyBorder="1" applyAlignment="1">
      <alignment horizontal="center" vertical="center"/>
    </xf>
    <xf numFmtId="0" fontId="17" fillId="63" borderId="82" xfId="0" applyFont="1" applyFill="1" applyBorder="1" applyAlignment="1">
      <alignment horizontal="center" vertical="center"/>
    </xf>
    <xf numFmtId="0" fontId="17" fillId="63" borderId="85" xfId="0" applyFont="1" applyFill="1" applyBorder="1" applyAlignment="1">
      <alignment horizontal="center" vertical="center"/>
    </xf>
    <xf numFmtId="0" fontId="23" fillId="63" borderId="103" xfId="0" applyFont="1" applyFill="1" applyBorder="1" applyAlignment="1">
      <alignment horizontal="center" vertical="center"/>
    </xf>
    <xf numFmtId="0" fontId="17" fillId="63" borderId="84" xfId="0" applyFont="1" applyFill="1" applyBorder="1" applyAlignment="1">
      <alignment horizontal="center" vertical="center"/>
    </xf>
    <xf numFmtId="0" fontId="23" fillId="34" borderId="119" xfId="0" applyFont="1" applyFill="1" applyBorder="1" applyAlignment="1">
      <alignment horizontal="center" vertical="center"/>
    </xf>
    <xf numFmtId="0" fontId="17" fillId="63" borderId="86" xfId="0" applyFont="1" applyFill="1" applyBorder="1" applyAlignment="1">
      <alignment horizontal="center" vertical="center"/>
    </xf>
    <xf numFmtId="0" fontId="17" fillId="63" borderId="120" xfId="0" applyFont="1" applyFill="1" applyBorder="1" applyAlignment="1">
      <alignment horizontal="center" vertical="center"/>
    </xf>
    <xf numFmtId="0" fontId="17" fillId="63" borderId="121" xfId="0" applyFont="1" applyFill="1" applyBorder="1" applyAlignment="1">
      <alignment horizontal="center" vertical="center"/>
    </xf>
    <xf numFmtId="0" fontId="17" fillId="63" borderId="11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3" fillId="44" borderId="122" xfId="2" applyFont="1" applyFill="1" applyBorder="1" applyAlignment="1">
      <alignment horizontal="center" vertical="center"/>
    </xf>
    <xf numFmtId="0" fontId="0" fillId="0" borderId="123" xfId="0" applyBorder="1"/>
    <xf numFmtId="0" fontId="28" fillId="0" borderId="123" xfId="0" applyFont="1" applyBorder="1" applyAlignment="1">
      <alignment horizontal="center" vertical="center"/>
    </xf>
    <xf numFmtId="164" fontId="28" fillId="0" borderId="123" xfId="0" applyNumberFormat="1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/>
    </xf>
    <xf numFmtId="0" fontId="27" fillId="13" borderId="123" xfId="0" applyFont="1" applyFill="1" applyBorder="1" applyAlignment="1">
      <alignment horizontal="center" vertical="center"/>
    </xf>
    <xf numFmtId="0" fontId="0" fillId="13" borderId="123" xfId="0" applyFill="1" applyBorder="1"/>
    <xf numFmtId="0" fontId="0" fillId="13" borderId="123" xfId="0" applyFill="1" applyBorder="1" applyAlignment="1">
      <alignment horizontal="center" vertical="center"/>
    </xf>
    <xf numFmtId="0" fontId="14" fillId="11" borderId="123" xfId="1" applyFont="1" applyFill="1" applyBorder="1" applyAlignment="1">
      <alignment horizontal="center" vertical="center"/>
    </xf>
    <xf numFmtId="0" fontId="27" fillId="11" borderId="123" xfId="0" applyFont="1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40" fillId="49" borderId="82" xfId="0" applyFont="1" applyFill="1" applyBorder="1" applyAlignment="1">
      <alignment horizontal="center" vertical="center"/>
    </xf>
    <xf numFmtId="0" fontId="40" fillId="68" borderId="83" xfId="0" applyFont="1" applyFill="1" applyBorder="1" applyAlignment="1">
      <alignment horizontal="center" vertical="center"/>
    </xf>
    <xf numFmtId="0" fontId="40" fillId="49" borderId="83" xfId="0" applyFont="1" applyFill="1" applyBorder="1" applyAlignment="1">
      <alignment horizontal="center" vertical="center"/>
    </xf>
    <xf numFmtId="0" fontId="40" fillId="53" borderId="82" xfId="0" applyFont="1" applyFill="1" applyBorder="1" applyAlignment="1">
      <alignment horizontal="center" vertical="center"/>
    </xf>
    <xf numFmtId="0" fontId="40" fillId="68" borderId="82" xfId="0" applyFont="1" applyFill="1" applyBorder="1" applyAlignment="1">
      <alignment horizontal="center" vertical="center"/>
    </xf>
    <xf numFmtId="0" fontId="40" fillId="53" borderId="85" xfId="0" applyFont="1" applyFill="1" applyBorder="1" applyAlignment="1">
      <alignment horizontal="center" vertical="center"/>
    </xf>
    <xf numFmtId="0" fontId="40" fillId="53" borderId="86" xfId="0" applyFont="1" applyFill="1" applyBorder="1" applyAlignment="1">
      <alignment horizontal="center" vertical="center"/>
    </xf>
    <xf numFmtId="0" fontId="41" fillId="54" borderId="105" xfId="0" applyFont="1" applyFill="1" applyBorder="1" applyAlignment="1">
      <alignment horizontal="center" vertical="center"/>
    </xf>
    <xf numFmtId="0" fontId="40" fillId="49" borderId="85" xfId="0" applyFont="1" applyFill="1" applyBorder="1" applyAlignment="1">
      <alignment horizontal="center" vertical="center"/>
    </xf>
    <xf numFmtId="0" fontId="40" fillId="49" borderId="86" xfId="0" applyFont="1" applyFill="1" applyBorder="1" applyAlignment="1">
      <alignment horizontal="center" vertical="center"/>
    </xf>
    <xf numFmtId="0" fontId="41" fillId="49" borderId="103" xfId="0" applyFont="1" applyFill="1" applyBorder="1" applyAlignment="1">
      <alignment horizontal="center" vertical="center"/>
    </xf>
    <xf numFmtId="0" fontId="40" fillId="49" borderId="84" xfId="0" applyFont="1" applyFill="1" applyBorder="1" applyAlignment="1">
      <alignment horizontal="center" vertical="center"/>
    </xf>
    <xf numFmtId="0" fontId="40" fillId="55" borderId="85" xfId="0" applyFont="1" applyFill="1" applyBorder="1" applyAlignment="1">
      <alignment horizontal="center" vertical="center"/>
    </xf>
    <xf numFmtId="0" fontId="40" fillId="55" borderId="86" xfId="0" applyFont="1" applyFill="1" applyBorder="1" applyAlignment="1">
      <alignment horizontal="center" vertical="center"/>
    </xf>
    <xf numFmtId="0" fontId="40" fillId="53" borderId="84" xfId="0" applyFont="1" applyFill="1" applyBorder="1" applyAlignment="1">
      <alignment horizontal="center" vertical="center"/>
    </xf>
    <xf numFmtId="0" fontId="41" fillId="54" borderId="104" xfId="0" applyFont="1" applyFill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/>
    </xf>
    <xf numFmtId="0" fontId="40" fillId="0" borderId="85" xfId="0" applyFont="1" applyBorder="1" applyAlignment="1">
      <alignment horizontal="center" vertical="center"/>
    </xf>
    <xf numFmtId="0" fontId="43" fillId="53" borderId="85" xfId="0" applyFont="1" applyFill="1" applyBorder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horizontal="center" vertical="center"/>
    </xf>
    <xf numFmtId="0" fontId="0" fillId="53" borderId="85" xfId="0" applyFill="1" applyBorder="1"/>
    <xf numFmtId="0" fontId="35" fillId="0" borderId="123" xfId="0" applyFont="1" applyBorder="1" applyAlignment="1">
      <alignment horizontal="left"/>
    </xf>
    <xf numFmtId="0" fontId="15" fillId="28" borderId="127" xfId="2" applyFont="1" applyFill="1" applyBorder="1" applyAlignment="1">
      <alignment horizontal="center" vertical="center"/>
    </xf>
    <xf numFmtId="0" fontId="23" fillId="39" borderId="128" xfId="2" applyFont="1" applyFill="1" applyBorder="1" applyAlignment="1">
      <alignment horizontal="center" vertical="center"/>
    </xf>
    <xf numFmtId="0" fontId="23" fillId="39" borderId="129" xfId="2" applyFont="1" applyFill="1" applyBorder="1" applyAlignment="1">
      <alignment horizontal="center" vertical="center"/>
    </xf>
    <xf numFmtId="0" fontId="41" fillId="49" borderId="130" xfId="0" applyFont="1" applyFill="1" applyBorder="1" applyAlignment="1">
      <alignment horizontal="center" vertical="center"/>
    </xf>
    <xf numFmtId="0" fontId="23" fillId="63" borderId="130" xfId="0" applyFont="1" applyFill="1" applyBorder="1" applyAlignment="1">
      <alignment horizontal="center" vertical="center"/>
    </xf>
    <xf numFmtId="0" fontId="23" fillId="34" borderId="104" xfId="0" applyFont="1" applyFill="1" applyBorder="1" applyAlignment="1">
      <alignment horizontal="center" vertical="center"/>
    </xf>
    <xf numFmtId="0" fontId="17" fillId="13" borderId="131" xfId="2" applyFont="1" applyFill="1" applyBorder="1" applyAlignment="1">
      <alignment horizontal="center" vertical="center"/>
    </xf>
    <xf numFmtId="0" fontId="17" fillId="34" borderId="132" xfId="0" applyFont="1" applyFill="1" applyBorder="1" applyAlignment="1">
      <alignment horizontal="center" vertical="center"/>
    </xf>
    <xf numFmtId="0" fontId="17" fillId="13" borderId="133" xfId="2" applyFont="1" applyFill="1" applyBorder="1" applyAlignment="1">
      <alignment horizontal="center" vertical="center"/>
    </xf>
    <xf numFmtId="0" fontId="17" fillId="34" borderId="135" xfId="0" applyFont="1" applyFill="1" applyBorder="1" applyAlignment="1">
      <alignment horizontal="center" vertical="center"/>
    </xf>
    <xf numFmtId="0" fontId="17" fillId="34" borderId="136" xfId="0" applyFont="1" applyFill="1" applyBorder="1" applyAlignment="1">
      <alignment horizontal="center" vertical="center"/>
    </xf>
    <xf numFmtId="0" fontId="17" fillId="34" borderId="137" xfId="0" applyFont="1" applyFill="1" applyBorder="1" applyAlignment="1">
      <alignment horizontal="center" vertical="center"/>
    </xf>
    <xf numFmtId="0" fontId="17" fillId="34" borderId="138" xfId="0" applyFont="1" applyFill="1" applyBorder="1" applyAlignment="1">
      <alignment horizontal="center" vertical="center"/>
    </xf>
    <xf numFmtId="0" fontId="17" fillId="34" borderId="139" xfId="0" applyFont="1" applyFill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35" fillId="0" borderId="123" xfId="0" applyFont="1" applyBorder="1"/>
    <xf numFmtId="0" fontId="35" fillId="13" borderId="123" xfId="0" applyFont="1" applyFill="1" applyBorder="1"/>
    <xf numFmtId="0" fontId="17" fillId="29" borderId="140" xfId="2" applyFont="1" applyFill="1" applyBorder="1" applyAlignment="1">
      <alignment horizontal="center" vertical="center"/>
    </xf>
    <xf numFmtId="0" fontId="17" fillId="13" borderId="140" xfId="2" applyFont="1" applyFill="1" applyBorder="1" applyAlignment="1">
      <alignment horizontal="center" vertical="center"/>
    </xf>
    <xf numFmtId="0" fontId="17" fillId="13" borderId="140" xfId="0" applyFont="1" applyFill="1" applyBorder="1" applyAlignment="1">
      <alignment horizontal="center" vertical="center"/>
    </xf>
    <xf numFmtId="0" fontId="17" fillId="27" borderId="140" xfId="2" applyFont="1" applyFill="1" applyBorder="1" applyAlignment="1">
      <alignment horizontal="center" vertical="center"/>
    </xf>
    <xf numFmtId="0" fontId="17" fillId="20" borderId="140" xfId="0" applyFont="1" applyFill="1" applyBorder="1" applyAlignment="1">
      <alignment horizontal="center" vertical="center"/>
    </xf>
    <xf numFmtId="0" fontId="17" fillId="20" borderId="140" xfId="2" applyFont="1" applyFill="1" applyBorder="1" applyAlignment="1">
      <alignment horizontal="center" vertical="center"/>
    </xf>
    <xf numFmtId="0" fontId="27" fillId="13" borderId="140" xfId="0" applyFont="1" applyFill="1" applyBorder="1" applyAlignment="1">
      <alignment horizontal="center" vertical="center"/>
    </xf>
    <xf numFmtId="0" fontId="17" fillId="41" borderId="124" xfId="2" applyFont="1" applyFill="1" applyBorder="1" applyAlignment="1">
      <alignment horizontal="center" vertical="center"/>
    </xf>
    <xf numFmtId="2" fontId="27" fillId="13" borderId="123" xfId="0" applyNumberFormat="1" applyFont="1" applyFill="1" applyBorder="1" applyAlignment="1">
      <alignment horizontal="center" vertical="center"/>
    </xf>
    <xf numFmtId="2" fontId="0" fillId="60" borderId="123" xfId="0" applyNumberFormat="1" applyFill="1" applyBorder="1" applyAlignment="1">
      <alignment horizontal="center"/>
    </xf>
    <xf numFmtId="2" fontId="0" fillId="26" borderId="123" xfId="0" applyNumberFormat="1" applyFill="1" applyBorder="1" applyAlignment="1">
      <alignment horizontal="center" vertical="center"/>
    </xf>
    <xf numFmtId="0" fontId="40" fillId="68" borderId="85" xfId="0" applyFont="1" applyFill="1" applyBorder="1" applyAlignment="1">
      <alignment horizontal="center" vertical="center"/>
    </xf>
    <xf numFmtId="0" fontId="40" fillId="53" borderId="141" xfId="0" applyFont="1" applyFill="1" applyBorder="1" applyAlignment="1">
      <alignment horizontal="center" vertical="center"/>
    </xf>
    <xf numFmtId="0" fontId="40" fillId="53" borderId="88" xfId="0" applyFont="1" applyFill="1" applyBorder="1" applyAlignment="1">
      <alignment horizontal="center" vertical="center"/>
    </xf>
    <xf numFmtId="0" fontId="27" fillId="13" borderId="142" xfId="0" applyFont="1" applyFill="1" applyBorder="1" applyAlignment="1">
      <alignment horizontal="center" vertical="center"/>
    </xf>
    <xf numFmtId="0" fontId="0" fillId="0" borderId="142" xfId="0" applyBorder="1"/>
    <xf numFmtId="0" fontId="0" fillId="0" borderId="142" xfId="0" applyBorder="1" applyAlignment="1">
      <alignment horizontal="center" vertical="center"/>
    </xf>
    <xf numFmtId="0" fontId="23" fillId="34" borderId="143" xfId="0" applyFont="1" applyFill="1" applyBorder="1" applyAlignment="1">
      <alignment horizontal="center" vertical="center"/>
    </xf>
    <xf numFmtId="0" fontId="17" fillId="34" borderId="144" xfId="0" applyFont="1" applyFill="1" applyBorder="1" applyAlignment="1">
      <alignment horizontal="center" vertical="center"/>
    </xf>
    <xf numFmtId="0" fontId="17" fillId="34" borderId="145" xfId="0" applyFont="1" applyFill="1" applyBorder="1" applyAlignment="1">
      <alignment horizontal="center" vertical="center"/>
    </xf>
    <xf numFmtId="0" fontId="15" fillId="4" borderId="146" xfId="2" applyFont="1" applyFill="1" applyBorder="1" applyAlignment="1">
      <alignment horizontal="center" vertical="center"/>
    </xf>
    <xf numFmtId="0" fontId="17" fillId="13" borderId="147" xfId="2" applyFont="1" applyFill="1" applyBorder="1" applyAlignment="1">
      <alignment horizontal="center" vertical="center"/>
    </xf>
    <xf numFmtId="0" fontId="15" fillId="28" borderId="148" xfId="2" applyFont="1" applyFill="1" applyBorder="1" applyAlignment="1">
      <alignment horizontal="center" vertical="center"/>
    </xf>
    <xf numFmtId="0" fontId="15" fillId="4" borderId="149" xfId="2" applyFont="1" applyFill="1" applyBorder="1" applyAlignment="1">
      <alignment horizontal="center" vertical="center"/>
    </xf>
    <xf numFmtId="0" fontId="15" fillId="4" borderId="148" xfId="2" applyFont="1" applyFill="1" applyBorder="1" applyAlignment="1">
      <alignment horizontal="center" vertical="center"/>
    </xf>
    <xf numFmtId="0" fontId="16" fillId="48" borderId="124" xfId="2" applyFont="1" applyFill="1" applyBorder="1" applyAlignment="1">
      <alignment horizontal="center" vertical="center"/>
    </xf>
    <xf numFmtId="0" fontId="15" fillId="4" borderId="150" xfId="2" applyFont="1" applyFill="1" applyBorder="1" applyAlignment="1">
      <alignment horizontal="center" vertical="center"/>
    </xf>
    <xf numFmtId="0" fontId="17" fillId="27" borderId="134" xfId="2" applyFont="1" applyFill="1" applyBorder="1" applyAlignment="1">
      <alignment horizontal="center" vertical="center"/>
    </xf>
    <xf numFmtId="0" fontId="17" fillId="13" borderId="151" xfId="2" applyFont="1" applyFill="1" applyBorder="1" applyAlignment="1">
      <alignment horizontal="center" vertical="center"/>
    </xf>
    <xf numFmtId="0" fontId="15" fillId="4" borderId="152" xfId="2" applyFont="1" applyFill="1" applyBorder="1" applyAlignment="1">
      <alignment horizontal="center" vertical="center"/>
    </xf>
    <xf numFmtId="0" fontId="17" fillId="28" borderId="153" xfId="2" applyFont="1" applyFill="1" applyBorder="1" applyAlignment="1">
      <alignment horizontal="center" vertical="center"/>
    </xf>
    <xf numFmtId="0" fontId="16" fillId="48" borderId="153" xfId="2" applyFont="1" applyFill="1" applyBorder="1" applyAlignment="1">
      <alignment horizontal="center" vertical="center"/>
    </xf>
    <xf numFmtId="0" fontId="28" fillId="0" borderId="153" xfId="0" applyFont="1" applyBorder="1" applyAlignment="1">
      <alignment horizontal="center" vertical="center"/>
    </xf>
    <xf numFmtId="164" fontId="28" fillId="0" borderId="153" xfId="0" applyNumberFormat="1" applyFont="1" applyBorder="1" applyAlignment="1">
      <alignment horizontal="center" vertical="center"/>
    </xf>
    <xf numFmtId="0" fontId="27" fillId="0" borderId="153" xfId="0" applyFont="1" applyBorder="1" applyAlignment="1">
      <alignment horizontal="center" vertical="center"/>
    </xf>
    <xf numFmtId="0" fontId="27" fillId="0" borderId="153" xfId="0" applyFont="1" applyBorder="1" applyAlignment="1">
      <alignment horizontal="center"/>
    </xf>
    <xf numFmtId="0" fontId="14" fillId="11" borderId="153" xfId="1" applyFont="1" applyFill="1" applyBorder="1" applyAlignment="1">
      <alignment horizontal="center" vertical="center"/>
    </xf>
    <xf numFmtId="0" fontId="27" fillId="11" borderId="153" xfId="0" applyFont="1" applyFill="1" applyBorder="1" applyAlignment="1">
      <alignment horizontal="center" vertical="center"/>
    </xf>
    <xf numFmtId="0" fontId="27" fillId="13" borderId="153" xfId="0" applyFont="1" applyFill="1" applyBorder="1" applyAlignment="1">
      <alignment horizontal="center" vertical="center"/>
    </xf>
    <xf numFmtId="0" fontId="0" fillId="0" borderId="153" xfId="0" applyBorder="1"/>
    <xf numFmtId="0" fontId="0" fillId="0" borderId="153" xfId="0" applyBorder="1" applyAlignment="1">
      <alignment horizontal="center" vertical="center"/>
    </xf>
    <xf numFmtId="0" fontId="0" fillId="13" borderId="153" xfId="0" applyFill="1" applyBorder="1"/>
    <xf numFmtId="0" fontId="17" fillId="20" borderId="153" xfId="2" applyFont="1" applyFill="1" applyBorder="1" applyAlignment="1">
      <alignment horizontal="center" vertical="center"/>
    </xf>
    <xf numFmtId="0" fontId="17" fillId="20" borderId="153" xfId="2" applyFont="1" applyFill="1" applyBorder="1" applyAlignment="1">
      <alignment horizontal="center"/>
    </xf>
    <xf numFmtId="0" fontId="17" fillId="11" borderId="153" xfId="2" applyFont="1" applyFill="1" applyBorder="1" applyAlignment="1">
      <alignment horizontal="center"/>
    </xf>
    <xf numFmtId="0" fontId="17" fillId="13" borderId="153" xfId="2" applyFont="1" applyFill="1" applyBorder="1" applyAlignment="1">
      <alignment horizontal="center"/>
    </xf>
    <xf numFmtId="0" fontId="17" fillId="32" borderId="153" xfId="2" applyFont="1" applyFill="1" applyBorder="1" applyAlignment="1">
      <alignment horizontal="center" vertical="center"/>
    </xf>
    <xf numFmtId="0" fontId="17" fillId="29" borderId="153" xfId="2" applyFont="1" applyFill="1" applyBorder="1" applyAlignment="1">
      <alignment horizontal="center" vertical="center"/>
    </xf>
    <xf numFmtId="0" fontId="15" fillId="28" borderId="154" xfId="2" applyFont="1" applyFill="1" applyBorder="1" applyAlignment="1">
      <alignment horizontal="center" vertical="center"/>
    </xf>
    <xf numFmtId="0" fontId="17" fillId="13" borderId="153" xfId="2" applyFont="1" applyFill="1" applyBorder="1" applyAlignment="1">
      <alignment horizontal="center" vertical="center"/>
    </xf>
    <xf numFmtId="0" fontId="17" fillId="27" borderId="153" xfId="2" applyFont="1" applyFill="1" applyBorder="1" applyAlignment="1">
      <alignment horizontal="center" vertical="center"/>
    </xf>
    <xf numFmtId="0" fontId="17" fillId="13" borderId="147" xfId="2" applyFont="1" applyFill="1" applyBorder="1" applyAlignment="1">
      <alignment horizontal="center"/>
    </xf>
    <xf numFmtId="0" fontId="17" fillId="37" borderId="153" xfId="2" applyFont="1" applyFill="1" applyBorder="1" applyAlignment="1">
      <alignment horizontal="center" vertical="center"/>
    </xf>
    <xf numFmtId="0" fontId="17" fillId="40" borderId="153" xfId="2" applyFont="1" applyFill="1" applyBorder="1" applyAlignment="1">
      <alignment horizontal="center" vertical="center"/>
    </xf>
    <xf numFmtId="0" fontId="17" fillId="17" borderId="147" xfId="2" applyFont="1" applyFill="1" applyBorder="1" applyAlignment="1">
      <alignment horizontal="center" vertical="center"/>
    </xf>
    <xf numFmtId="0" fontId="35" fillId="0" borderId="153" xfId="0" applyFont="1" applyBorder="1" applyAlignment="1">
      <alignment horizontal="left"/>
    </xf>
    <xf numFmtId="0" fontId="35" fillId="13" borderId="153" xfId="0" applyFont="1" applyFill="1" applyBorder="1" applyAlignment="1">
      <alignment horizontal="left"/>
    </xf>
    <xf numFmtId="0" fontId="35" fillId="13" borderId="155" xfId="0" applyFont="1" applyFill="1" applyBorder="1" applyAlignment="1">
      <alignment horizontal="center"/>
    </xf>
    <xf numFmtId="0" fontId="17" fillId="39" borderId="153" xfId="2" applyFont="1" applyFill="1" applyBorder="1" applyAlignment="1">
      <alignment horizontal="center" vertical="center"/>
    </xf>
    <xf numFmtId="0" fontId="17" fillId="39" borderId="153" xfId="4" applyFont="1" applyFill="1" applyBorder="1" applyAlignment="1">
      <alignment horizontal="center" vertical="center"/>
    </xf>
    <xf numFmtId="0" fontId="17" fillId="59" borderId="153" xfId="4" applyFont="1" applyFill="1" applyBorder="1" applyAlignment="1">
      <alignment horizontal="center" vertical="center"/>
    </xf>
    <xf numFmtId="0" fontId="17" fillId="44" borderId="153" xfId="4" applyFont="1" applyFill="1" applyBorder="1" applyAlignment="1">
      <alignment horizontal="center" vertical="center"/>
    </xf>
    <xf numFmtId="0" fontId="23" fillId="39" borderId="156" xfId="2" applyFont="1" applyFill="1" applyBorder="1" applyAlignment="1">
      <alignment horizontal="center" vertical="center"/>
    </xf>
    <xf numFmtId="0" fontId="17" fillId="32" borderId="153" xfId="4" applyFont="1" applyFill="1" applyBorder="1" applyAlignment="1">
      <alignment horizontal="center" vertical="center"/>
    </xf>
    <xf numFmtId="0" fontId="23" fillId="44" borderId="156" xfId="2" applyFont="1" applyFill="1" applyBorder="1" applyAlignment="1">
      <alignment horizontal="center" vertical="center"/>
    </xf>
    <xf numFmtId="0" fontId="17" fillId="39" borderId="153" xfId="9" applyFont="1" applyFill="1" applyBorder="1" applyAlignment="1" applyProtection="1">
      <alignment horizontal="center" vertical="center"/>
    </xf>
    <xf numFmtId="0" fontId="29" fillId="11" borderId="153" xfId="0" applyFont="1" applyFill="1" applyBorder="1" applyAlignment="1">
      <alignment horizontal="center" vertical="center"/>
    </xf>
    <xf numFmtId="0" fontId="17" fillId="11" borderId="153" xfId="0" applyFont="1" applyFill="1" applyBorder="1" applyAlignment="1">
      <alignment horizontal="center" vertical="center"/>
    </xf>
    <xf numFmtId="0" fontId="29" fillId="13" borderId="153" xfId="0" applyFont="1" applyFill="1" applyBorder="1" applyAlignment="1">
      <alignment horizontal="center" vertical="center"/>
    </xf>
    <xf numFmtId="0" fontId="17" fillId="20" borderId="153" xfId="0" applyFont="1" applyFill="1" applyBorder="1" applyAlignment="1">
      <alignment horizontal="center" vertical="center"/>
    </xf>
    <xf numFmtId="0" fontId="17" fillId="13" borderId="153" xfId="0" applyFont="1" applyFill="1" applyBorder="1" applyAlignment="1">
      <alignment horizontal="center" vertical="center"/>
    </xf>
    <xf numFmtId="0" fontId="17" fillId="41" borderId="153" xfId="2" applyFont="1" applyFill="1" applyBorder="1" applyAlignment="1">
      <alignment horizontal="center" vertical="center"/>
    </xf>
    <xf numFmtId="0" fontId="17" fillId="36" borderId="153" xfId="2" applyFont="1" applyFill="1" applyBorder="1" applyAlignment="1">
      <alignment horizontal="center" vertical="center"/>
    </xf>
    <xf numFmtId="0" fontId="17" fillId="31" borderId="153" xfId="0" applyFont="1" applyFill="1" applyBorder="1" applyAlignment="1">
      <alignment horizontal="center" vertical="center"/>
    </xf>
    <xf numFmtId="0" fontId="17" fillId="26" borderId="153" xfId="0" applyFont="1" applyFill="1" applyBorder="1" applyAlignment="1">
      <alignment horizontal="center" vertical="center"/>
    </xf>
    <xf numFmtId="0" fontId="17" fillId="35" borderId="153" xfId="2" applyFont="1" applyFill="1" applyBorder="1" applyAlignment="1">
      <alignment horizontal="center" vertical="center"/>
    </xf>
    <xf numFmtId="0" fontId="17" fillId="26" borderId="153" xfId="2" applyFont="1" applyFill="1" applyBorder="1" applyAlignment="1">
      <alignment horizontal="center" vertical="center"/>
    </xf>
    <xf numFmtId="0" fontId="14" fillId="0" borderId="153" xfId="1" applyFont="1" applyBorder="1" applyAlignment="1">
      <alignment horizontal="center" vertical="center"/>
    </xf>
    <xf numFmtId="0" fontId="17" fillId="0" borderId="153" xfId="0" applyFont="1" applyBorder="1" applyAlignment="1">
      <alignment horizontal="center" vertical="center"/>
    </xf>
    <xf numFmtId="0" fontId="0" fillId="13" borderId="153" xfId="0" applyFill="1" applyBorder="1" applyAlignment="1">
      <alignment horizontal="center"/>
    </xf>
    <xf numFmtId="0" fontId="0" fillId="26" borderId="153" xfId="0" applyFill="1" applyBorder="1" applyAlignment="1">
      <alignment horizontal="center" vertical="center"/>
    </xf>
    <xf numFmtId="0" fontId="17" fillId="21" borderId="153" xfId="2" applyFont="1" applyFill="1" applyBorder="1" applyAlignment="1">
      <alignment horizontal="center" vertical="center"/>
    </xf>
    <xf numFmtId="0" fontId="15" fillId="4" borderId="154" xfId="2" applyFont="1" applyFill="1" applyBorder="1" applyAlignment="1">
      <alignment horizontal="center" vertical="center"/>
    </xf>
    <xf numFmtId="0" fontId="0" fillId="0" borderId="153" xfId="0" applyBorder="1" applyAlignment="1">
      <alignment horizontal="center"/>
    </xf>
    <xf numFmtId="0" fontId="0" fillId="13" borderId="153" xfId="0" applyFill="1" applyBorder="1" applyAlignment="1">
      <alignment horizontal="center" vertical="center"/>
    </xf>
    <xf numFmtId="0" fontId="17" fillId="39" borderId="153" xfId="2" applyFont="1" applyFill="1" applyBorder="1" applyAlignment="1">
      <alignment horizontal="center"/>
    </xf>
    <xf numFmtId="0" fontId="17" fillId="64" borderId="153" xfId="2" applyFont="1" applyFill="1" applyBorder="1" applyAlignment="1">
      <alignment horizontal="center" vertical="center"/>
    </xf>
    <xf numFmtId="0" fontId="17" fillId="65" borderId="153" xfId="2" applyFont="1" applyFill="1" applyBorder="1" applyAlignment="1">
      <alignment horizontal="center" vertical="center"/>
    </xf>
    <xf numFmtId="0" fontId="23" fillId="65" borderId="156" xfId="2" applyFont="1" applyFill="1" applyBorder="1" applyAlignment="1">
      <alignment horizontal="center" vertical="center"/>
    </xf>
    <xf numFmtId="0" fontId="17" fillId="20" borderId="157" xfId="2" applyFont="1" applyFill="1" applyBorder="1" applyAlignment="1">
      <alignment horizontal="center" vertical="center"/>
    </xf>
    <xf numFmtId="0" fontId="27" fillId="0" borderId="151" xfId="0" applyFont="1" applyBorder="1" applyAlignment="1">
      <alignment horizontal="center" vertical="center"/>
    </xf>
    <xf numFmtId="0" fontId="17" fillId="29" borderId="151" xfId="2" applyFont="1" applyFill="1" applyBorder="1" applyAlignment="1">
      <alignment horizontal="center" vertical="center"/>
    </xf>
    <xf numFmtId="0" fontId="17" fillId="13" borderId="151" xfId="0" applyFont="1" applyFill="1" applyBorder="1" applyAlignment="1">
      <alignment horizontal="center" vertical="center"/>
    </xf>
    <xf numFmtId="0" fontId="17" fillId="27" borderId="157" xfId="2" applyFont="1" applyFill="1" applyBorder="1" applyAlignment="1">
      <alignment horizontal="center" vertical="center"/>
    </xf>
    <xf numFmtId="0" fontId="17" fillId="21" borderId="151" xfId="2" applyFont="1" applyFill="1" applyBorder="1" applyAlignment="1">
      <alignment horizontal="center" vertical="center"/>
    </xf>
    <xf numFmtId="0" fontId="17" fillId="27" borderId="151" xfId="2" applyFont="1" applyFill="1" applyBorder="1" applyAlignment="1">
      <alignment horizontal="center" vertical="center"/>
    </xf>
    <xf numFmtId="0" fontId="17" fillId="20" borderId="151" xfId="0" applyFont="1" applyFill="1" applyBorder="1" applyAlignment="1">
      <alignment horizontal="center" vertical="center"/>
    </xf>
    <xf numFmtId="0" fontId="17" fillId="20" borderId="151" xfId="2" applyFont="1" applyFill="1" applyBorder="1" applyAlignment="1">
      <alignment horizontal="center" vertical="center"/>
    </xf>
    <xf numFmtId="0" fontId="35" fillId="0" borderId="142" xfId="0" applyFont="1" applyBorder="1" applyAlignment="1">
      <alignment horizontal="left"/>
    </xf>
    <xf numFmtId="0" fontId="17" fillId="13" borderId="157" xfId="2" applyFont="1" applyFill="1" applyBorder="1" applyAlignment="1">
      <alignment horizontal="center" vertical="center"/>
    </xf>
    <xf numFmtId="0" fontId="17" fillId="44" borderId="153" xfId="0" applyFont="1" applyFill="1" applyBorder="1" applyAlignment="1">
      <alignment horizontal="center" vertical="center"/>
    </xf>
    <xf numFmtId="0" fontId="44" fillId="28" borderId="154" xfId="2" applyFont="1" applyFill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40" fillId="53" borderId="159" xfId="0" applyFont="1" applyFill="1" applyBorder="1" applyAlignment="1">
      <alignment horizontal="center" vertical="center"/>
    </xf>
    <xf numFmtId="0" fontId="46" fillId="13" borderId="157" xfId="0" applyFont="1" applyFill="1" applyBorder="1" applyAlignment="1">
      <alignment horizontal="center" vertical="center"/>
    </xf>
    <xf numFmtId="0" fontId="0" fillId="0" borderId="157" xfId="0" applyBorder="1"/>
    <xf numFmtId="0" fontId="0" fillId="0" borderId="157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13" borderId="161" xfId="0" applyFill="1" applyBorder="1" applyAlignment="1">
      <alignment horizontal="left"/>
    </xf>
    <xf numFmtId="0" fontId="47" fillId="0" borderId="157" xfId="0" applyFont="1" applyBorder="1" applyAlignment="1">
      <alignment horizontal="left"/>
    </xf>
    <xf numFmtId="0" fontId="0" fillId="13" borderId="157" xfId="0" applyFill="1" applyBorder="1"/>
    <xf numFmtId="0" fontId="16" fillId="20" borderId="162" xfId="2" applyFont="1" applyFill="1" applyBorder="1" applyAlignment="1">
      <alignment horizontal="center" vertical="center"/>
    </xf>
    <xf numFmtId="0" fontId="16" fillId="20" borderId="163" xfId="2" applyFont="1" applyFill="1" applyBorder="1" applyAlignment="1">
      <alignment horizontal="center" vertical="center"/>
    </xf>
    <xf numFmtId="0" fontId="16" fillId="20" borderId="164" xfId="2" applyFont="1" applyFill="1" applyBorder="1" applyAlignment="1">
      <alignment horizontal="center" vertical="center"/>
    </xf>
    <xf numFmtId="0" fontId="23" fillId="20" borderId="72" xfId="2" applyFont="1" applyFill="1" applyBorder="1" applyAlignment="1">
      <alignment horizontal="center" vertical="center"/>
    </xf>
    <xf numFmtId="0" fontId="16" fillId="0" borderId="165" xfId="2" applyFont="1" applyBorder="1" applyAlignment="1">
      <alignment horizontal="center" vertical="center"/>
    </xf>
    <xf numFmtId="0" fontId="16" fillId="0" borderId="163" xfId="2" applyFont="1" applyBorder="1" applyAlignment="1">
      <alignment horizontal="center" vertical="center"/>
    </xf>
    <xf numFmtId="0" fontId="16" fillId="0" borderId="164" xfId="2" applyFont="1" applyBorder="1" applyAlignment="1">
      <alignment horizontal="center" vertical="center"/>
    </xf>
    <xf numFmtId="0" fontId="16" fillId="0" borderId="166" xfId="2" applyFont="1" applyBorder="1" applyAlignment="1">
      <alignment horizontal="center" vertical="center"/>
    </xf>
    <xf numFmtId="0" fontId="15" fillId="4" borderId="75" xfId="2" applyFont="1" applyFill="1" applyBorder="1" applyAlignment="1">
      <alignment horizontal="center" vertical="center"/>
    </xf>
    <xf numFmtId="0" fontId="16" fillId="20" borderId="165" xfId="2" applyFont="1" applyFill="1" applyBorder="1" applyAlignment="1">
      <alignment horizontal="center" vertical="center"/>
    </xf>
    <xf numFmtId="0" fontId="23" fillId="0" borderId="72" xfId="2" applyFont="1" applyBorder="1" applyAlignment="1">
      <alignment horizontal="center" vertical="center"/>
    </xf>
    <xf numFmtId="0" fontId="23" fillId="20" borderId="75" xfId="2" applyFont="1" applyFill="1" applyBorder="1" applyAlignment="1">
      <alignment horizontal="center" vertical="center"/>
    </xf>
    <xf numFmtId="0" fontId="28" fillId="13" borderId="163" xfId="0" applyFont="1" applyFill="1" applyBorder="1" applyAlignment="1">
      <alignment horizontal="center" vertical="center"/>
    </xf>
    <xf numFmtId="0" fontId="28" fillId="0" borderId="163" xfId="0" applyFont="1" applyBorder="1" applyAlignment="1">
      <alignment horizontal="center" vertical="center"/>
    </xf>
    <xf numFmtId="164" fontId="28" fillId="0" borderId="163" xfId="0" applyNumberFormat="1" applyFont="1" applyBorder="1" applyAlignment="1">
      <alignment horizontal="center" vertical="center"/>
    </xf>
    <xf numFmtId="0" fontId="27" fillId="0" borderId="163" xfId="0" applyFont="1" applyBorder="1" applyAlignment="1">
      <alignment horizontal="center" vertical="center"/>
    </xf>
    <xf numFmtId="16" fontId="27" fillId="0" borderId="165" xfId="0" applyNumberFormat="1" applyFont="1" applyBorder="1" applyAlignment="1">
      <alignment horizontal="center" vertical="center"/>
    </xf>
    <xf numFmtId="0" fontId="27" fillId="0" borderId="163" xfId="0" applyFont="1" applyBorder="1" applyAlignment="1">
      <alignment horizontal="center"/>
    </xf>
    <xf numFmtId="0" fontId="27" fillId="11" borderId="163" xfId="0" applyFont="1" applyFill="1" applyBorder="1" applyAlignment="1">
      <alignment horizontal="center" vertical="center"/>
    </xf>
    <xf numFmtId="0" fontId="27" fillId="11" borderId="74" xfId="0" applyFont="1" applyFill="1" applyBorder="1" applyAlignment="1">
      <alignment horizontal="center" vertical="center"/>
    </xf>
    <xf numFmtId="0" fontId="0" fillId="43" borderId="163" xfId="0" applyFill="1" applyBorder="1" applyAlignment="1">
      <alignment wrapText="1"/>
    </xf>
    <xf numFmtId="0" fontId="0" fillId="31" borderId="163" xfId="0" applyFill="1" applyBorder="1"/>
    <xf numFmtId="0" fontId="0" fillId="0" borderId="163" xfId="0" applyBorder="1"/>
    <xf numFmtId="0" fontId="0" fillId="13" borderId="74" xfId="0" applyFill="1" applyBorder="1"/>
    <xf numFmtId="0" fontId="36" fillId="31" borderId="163" xfId="0" applyFont="1" applyFill="1" applyBorder="1"/>
    <xf numFmtId="0" fontId="0" fillId="26" borderId="163" xfId="0" applyFill="1" applyBorder="1"/>
    <xf numFmtId="0" fontId="0" fillId="13" borderId="163" xfId="0" applyFill="1" applyBorder="1"/>
    <xf numFmtId="0" fontId="0" fillId="11" borderId="163" xfId="0" applyFill="1" applyBorder="1"/>
    <xf numFmtId="0" fontId="0" fillId="0" borderId="74" xfId="0" applyBorder="1"/>
    <xf numFmtId="0" fontId="0" fillId="66" borderId="163" xfId="0" applyFill="1" applyBorder="1"/>
    <xf numFmtId="0" fontId="0" fillId="66" borderId="166" xfId="0" applyFill="1" applyBorder="1"/>
    <xf numFmtId="0" fontId="16" fillId="23" borderId="160" xfId="2" applyFont="1" applyFill="1" applyBorder="1" applyAlignment="1">
      <alignment horizontal="center" vertical="center"/>
    </xf>
    <xf numFmtId="0" fontId="17" fillId="20" borderId="126" xfId="2" applyFont="1" applyFill="1" applyBorder="1" applyAlignment="1">
      <alignment horizontal="center" vertical="center"/>
    </xf>
    <xf numFmtId="0" fontId="17" fillId="39" borderId="168" xfId="0" applyFont="1" applyFill="1" applyBorder="1" applyAlignment="1">
      <alignment horizontal="center" vertical="center"/>
    </xf>
    <xf numFmtId="0" fontId="17" fillId="20" borderId="168" xfId="2" applyFont="1" applyFill="1" applyBorder="1" applyAlignment="1">
      <alignment horizontal="center" vertical="center"/>
    </xf>
    <xf numFmtId="0" fontId="17" fillId="39" borderId="168" xfId="2" applyFont="1" applyFill="1" applyBorder="1" applyAlignment="1">
      <alignment horizontal="center" vertical="center"/>
    </xf>
    <xf numFmtId="0" fontId="48" fillId="49" borderId="82" xfId="0" applyFont="1" applyFill="1" applyBorder="1" applyAlignment="1" applyProtection="1">
      <alignment horizontal="center" vertical="center"/>
      <protection locked="0"/>
    </xf>
    <xf numFmtId="0" fontId="48" fillId="49" borderId="84" xfId="0" applyFont="1" applyFill="1" applyBorder="1" applyAlignment="1">
      <alignment horizontal="center" vertical="center"/>
    </xf>
    <xf numFmtId="0" fontId="48" fillId="49" borderId="83" xfId="0" applyFont="1" applyFill="1" applyBorder="1" applyAlignment="1">
      <alignment horizontal="center" vertical="center"/>
    </xf>
    <xf numFmtId="0" fontId="48" fillId="69" borderId="82" xfId="0" applyFont="1" applyFill="1" applyBorder="1" applyAlignment="1">
      <alignment horizontal="center" vertical="center"/>
    </xf>
    <xf numFmtId="0" fontId="48" fillId="69" borderId="84" xfId="0" applyFont="1" applyFill="1" applyBorder="1" applyAlignment="1">
      <alignment horizontal="center" vertical="center"/>
    </xf>
    <xf numFmtId="0" fontId="48" fillId="53" borderId="84" xfId="0" applyFont="1" applyFill="1" applyBorder="1" applyAlignment="1">
      <alignment horizontal="center" vertical="center"/>
    </xf>
    <xf numFmtId="0" fontId="48" fillId="53" borderId="83" xfId="0" applyFont="1" applyFill="1" applyBorder="1" applyAlignment="1">
      <alignment horizontal="center" vertical="center"/>
    </xf>
    <xf numFmtId="0" fontId="41" fillId="54" borderId="103" xfId="0" applyFont="1" applyFill="1" applyBorder="1" applyAlignment="1">
      <alignment horizontal="center" vertical="center"/>
    </xf>
    <xf numFmtId="0" fontId="48" fillId="53" borderId="82" xfId="0" applyFont="1" applyFill="1" applyBorder="1" applyAlignment="1">
      <alignment horizontal="center" vertical="center"/>
    </xf>
    <xf numFmtId="0" fontId="48" fillId="49" borderId="82" xfId="0" applyFont="1" applyFill="1" applyBorder="1" applyAlignment="1">
      <alignment horizontal="center" vertical="center"/>
    </xf>
    <xf numFmtId="0" fontId="48" fillId="53" borderId="141" xfId="0" applyFont="1" applyFill="1" applyBorder="1" applyAlignment="1">
      <alignment horizontal="center" vertical="center"/>
    </xf>
    <xf numFmtId="0" fontId="48" fillId="53" borderId="170" xfId="0" applyFont="1" applyFill="1" applyBorder="1" applyAlignment="1">
      <alignment horizontal="center" vertical="center"/>
    </xf>
    <xf numFmtId="0" fontId="41" fillId="49" borderId="104" xfId="0" applyFont="1" applyFill="1" applyBorder="1" applyAlignment="1">
      <alignment horizontal="center" vertical="center"/>
    </xf>
    <xf numFmtId="0" fontId="49" fillId="70" borderId="84" xfId="0" applyFont="1" applyFill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164" fontId="39" fillId="0" borderId="84" xfId="0" applyNumberFormat="1" applyFont="1" applyBorder="1" applyAlignment="1">
      <alignment horizontal="center" vertical="center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/>
    </xf>
    <xf numFmtId="0" fontId="40" fillId="69" borderId="84" xfId="0" applyFont="1" applyFill="1" applyBorder="1" applyAlignment="1">
      <alignment horizontal="center" vertical="center"/>
    </xf>
    <xf numFmtId="0" fontId="43" fillId="69" borderId="84" xfId="0" applyFont="1" applyFill="1" applyBorder="1" applyAlignment="1">
      <alignment horizontal="center" vertical="center"/>
    </xf>
    <xf numFmtId="0" fontId="43" fillId="53" borderId="84" xfId="0" applyFont="1" applyFill="1" applyBorder="1" applyAlignment="1">
      <alignment horizontal="center" vertical="center"/>
    </xf>
    <xf numFmtId="0" fontId="17" fillId="21" borderId="134" xfId="2" applyFont="1" applyFill="1" applyBorder="1" applyAlignment="1">
      <alignment horizontal="center" vertical="center"/>
    </xf>
    <xf numFmtId="0" fontId="17" fillId="40" borderId="171" xfId="2" applyFont="1" applyFill="1" applyBorder="1" applyAlignment="1">
      <alignment horizontal="center" vertical="center"/>
    </xf>
    <xf numFmtId="0" fontId="17" fillId="13" borderId="158" xfId="2" applyFont="1" applyFill="1" applyBorder="1" applyAlignment="1">
      <alignment horizontal="center" vertical="center"/>
    </xf>
    <xf numFmtId="0" fontId="17" fillId="21" borderId="126" xfId="2" applyFont="1" applyFill="1" applyBorder="1" applyAlignment="1">
      <alignment horizontal="center" vertical="center"/>
    </xf>
    <xf numFmtId="0" fontId="17" fillId="40" borderId="134" xfId="2" applyFont="1" applyFill="1" applyBorder="1" applyAlignment="1">
      <alignment horizontal="center" vertical="center"/>
    </xf>
    <xf numFmtId="0" fontId="17" fillId="37" borderId="134" xfId="2" applyFont="1" applyFill="1" applyBorder="1" applyAlignment="1">
      <alignment horizontal="center" vertical="center"/>
    </xf>
    <xf numFmtId="0" fontId="17" fillId="27" borderId="168" xfId="2" applyFont="1" applyFill="1" applyBorder="1" applyAlignment="1">
      <alignment horizontal="center" vertical="center"/>
    </xf>
    <xf numFmtId="0" fontId="17" fillId="38" borderId="157" xfId="2" applyFont="1" applyFill="1" applyBorder="1" applyAlignment="1">
      <alignment horizontal="center" vertical="center"/>
    </xf>
    <xf numFmtId="0" fontId="17" fillId="17" borderId="157" xfId="2" applyFont="1" applyFill="1" applyBorder="1" applyAlignment="1">
      <alignment horizontal="center" vertical="center"/>
    </xf>
    <xf numFmtId="0" fontId="17" fillId="13" borderId="134" xfId="2" applyFont="1" applyFill="1" applyBorder="1" applyAlignment="1">
      <alignment horizontal="center" vertical="center"/>
    </xf>
    <xf numFmtId="0" fontId="17" fillId="21" borderId="168" xfId="2" applyFont="1" applyFill="1" applyBorder="1" applyAlignment="1">
      <alignment horizontal="center" vertical="center"/>
    </xf>
    <xf numFmtId="0" fontId="17" fillId="27" borderId="126" xfId="2" applyFont="1" applyFill="1" applyBorder="1" applyAlignment="1">
      <alignment horizontal="center" vertical="center"/>
    </xf>
    <xf numFmtId="0" fontId="17" fillId="0" borderId="168" xfId="2" applyFont="1" applyBorder="1" applyAlignment="1">
      <alignment horizontal="center" vertical="center"/>
    </xf>
    <xf numFmtId="0" fontId="17" fillId="0" borderId="157" xfId="2" applyFont="1" applyBorder="1" applyAlignment="1">
      <alignment horizontal="center" vertical="center"/>
    </xf>
    <xf numFmtId="0" fontId="17" fillId="0" borderId="134" xfId="2" applyFont="1" applyBorder="1" applyAlignment="1">
      <alignment horizontal="center" vertical="center"/>
    </xf>
    <xf numFmtId="0" fontId="17" fillId="20" borderId="134" xfId="2" applyFont="1" applyFill="1" applyBorder="1" applyAlignment="1">
      <alignment horizontal="center" vertical="center"/>
    </xf>
    <xf numFmtId="0" fontId="17" fillId="27" borderId="168" xfId="2" applyFont="1" applyFill="1" applyBorder="1" applyAlignment="1" applyProtection="1">
      <alignment horizontal="center" vertical="center"/>
      <protection locked="0"/>
    </xf>
    <xf numFmtId="0" fontId="17" fillId="20" borderId="158" xfId="2" applyFont="1" applyFill="1" applyBorder="1" applyAlignment="1">
      <alignment horizontal="center" vertical="center"/>
    </xf>
    <xf numFmtId="0" fontId="15" fillId="28" borderId="172" xfId="2" applyFont="1" applyFill="1" applyBorder="1" applyAlignment="1">
      <alignment horizontal="center" vertical="center"/>
    </xf>
    <xf numFmtId="0" fontId="17" fillId="13" borderId="169" xfId="2" applyFont="1" applyFill="1" applyBorder="1" applyAlignment="1">
      <alignment horizontal="center" vertical="center"/>
    </xf>
    <xf numFmtId="0" fontId="15" fillId="4" borderId="173" xfId="2" applyFont="1" applyFill="1" applyBorder="1" applyAlignment="1">
      <alignment horizontal="center" vertical="center"/>
    </xf>
    <xf numFmtId="0" fontId="17" fillId="13" borderId="168" xfId="2" applyFont="1" applyFill="1" applyBorder="1" applyAlignment="1">
      <alignment horizontal="center" vertical="center"/>
    </xf>
    <xf numFmtId="0" fontId="17" fillId="13" borderId="161" xfId="2" applyFont="1" applyFill="1" applyBorder="1" applyAlignment="1">
      <alignment horizontal="center" vertical="center"/>
    </xf>
    <xf numFmtId="0" fontId="15" fillId="4" borderId="174" xfId="2" applyFont="1" applyFill="1" applyBorder="1" applyAlignment="1">
      <alignment horizontal="center" vertical="center"/>
    </xf>
    <xf numFmtId="0" fontId="17" fillId="27" borderId="175" xfId="2" applyFont="1" applyFill="1" applyBorder="1" applyAlignment="1">
      <alignment horizontal="center" vertical="center"/>
    </xf>
    <xf numFmtId="0" fontId="17" fillId="39" borderId="168" xfId="2" applyFont="1" applyFill="1" applyBorder="1" applyAlignment="1" applyProtection="1">
      <alignment horizontal="center" vertical="center"/>
      <protection locked="0"/>
    </xf>
    <xf numFmtId="0" fontId="17" fillId="39" borderId="157" xfId="2" applyFont="1" applyFill="1" applyBorder="1" applyAlignment="1">
      <alignment horizontal="center" vertical="center"/>
    </xf>
    <xf numFmtId="0" fontId="17" fillId="39" borderId="134" xfId="2" applyFont="1" applyFill="1" applyBorder="1" applyAlignment="1">
      <alignment horizontal="center" vertical="center"/>
    </xf>
    <xf numFmtId="0" fontId="17" fillId="39" borderId="151" xfId="2" applyFont="1" applyFill="1" applyBorder="1" applyAlignment="1">
      <alignment horizontal="center" vertical="center"/>
    </xf>
    <xf numFmtId="0" fontId="17" fillId="51" borderId="171" xfId="2" applyFont="1" applyFill="1" applyBorder="1" applyAlignment="1">
      <alignment horizontal="center" vertical="center"/>
    </xf>
    <xf numFmtId="0" fontId="17" fillId="44" borderId="153" xfId="2" applyFont="1" applyFill="1" applyBorder="1" applyAlignment="1">
      <alignment horizontal="center" vertical="center"/>
    </xf>
    <xf numFmtId="0" fontId="17" fillId="44" borderId="158" xfId="2" applyFont="1" applyFill="1" applyBorder="1" applyAlignment="1">
      <alignment horizontal="center" vertical="center"/>
    </xf>
    <xf numFmtId="0" fontId="17" fillId="52" borderId="168" xfId="2" applyFont="1" applyFill="1" applyBorder="1" applyAlignment="1">
      <alignment horizontal="center" vertical="center"/>
    </xf>
    <xf numFmtId="0" fontId="17" fillId="32" borderId="168" xfId="2" applyFont="1" applyFill="1" applyBorder="1" applyAlignment="1">
      <alignment horizontal="center" vertical="center"/>
    </xf>
    <xf numFmtId="0" fontId="17" fillId="44" borderId="151" xfId="2" applyFont="1" applyFill="1" applyBorder="1" applyAlignment="1">
      <alignment horizontal="center" vertical="center"/>
    </xf>
    <xf numFmtId="0" fontId="17" fillId="44" borderId="168" xfId="2" applyFont="1" applyFill="1" applyBorder="1" applyAlignment="1">
      <alignment horizontal="center" vertical="center"/>
    </xf>
    <xf numFmtId="0" fontId="17" fillId="44" borderId="157" xfId="2" applyFont="1" applyFill="1" applyBorder="1" applyAlignment="1">
      <alignment horizontal="center" vertical="center"/>
    </xf>
    <xf numFmtId="0" fontId="17" fillId="32" borderId="151" xfId="2" applyFont="1" applyFill="1" applyBorder="1" applyAlignment="1">
      <alignment horizontal="center" vertical="center"/>
    </xf>
    <xf numFmtId="0" fontId="17" fillId="32" borderId="147" xfId="2" applyFont="1" applyFill="1" applyBorder="1" applyAlignment="1">
      <alignment horizontal="center" vertical="center"/>
    </xf>
    <xf numFmtId="0" fontId="17" fillId="32" borderId="157" xfId="2" applyFont="1" applyFill="1" applyBorder="1" applyAlignment="1">
      <alignment horizontal="center" vertical="center"/>
    </xf>
    <xf numFmtId="0" fontId="17" fillId="44" borderId="134" xfId="2" applyFont="1" applyFill="1" applyBorder="1" applyAlignment="1">
      <alignment horizontal="center" vertical="center"/>
    </xf>
    <xf numFmtId="0" fontId="17" fillId="39" borderId="175" xfId="2" applyFont="1" applyFill="1" applyBorder="1" applyAlignment="1">
      <alignment horizontal="center" vertical="center"/>
    </xf>
    <xf numFmtId="0" fontId="29" fillId="0" borderId="151" xfId="0" applyFont="1" applyBorder="1" applyAlignment="1">
      <alignment horizontal="center" vertical="center"/>
    </xf>
    <xf numFmtId="0" fontId="29" fillId="32" borderId="153" xfId="6" applyFont="1" applyFill="1" applyBorder="1" applyAlignment="1">
      <alignment horizontal="center" vertical="center"/>
    </xf>
    <xf numFmtId="0" fontId="29" fillId="32" borderId="153" xfId="0" applyFont="1" applyFill="1" applyBorder="1" applyAlignment="1">
      <alignment horizontal="center" vertical="center"/>
    </xf>
    <xf numFmtId="0" fontId="17" fillId="11" borderId="171" xfId="0" applyFont="1" applyFill="1" applyBorder="1" applyAlignment="1">
      <alignment horizontal="center" vertical="center"/>
    </xf>
    <xf numFmtId="0" fontId="17" fillId="13" borderId="158" xfId="0" applyFont="1" applyFill="1" applyBorder="1" applyAlignment="1">
      <alignment horizontal="center" vertical="center"/>
    </xf>
    <xf numFmtId="0" fontId="15" fillId="4" borderId="176" xfId="2" applyFont="1" applyFill="1" applyBorder="1" applyAlignment="1">
      <alignment horizontal="center" vertical="center"/>
    </xf>
    <xf numFmtId="0" fontId="17" fillId="13" borderId="171" xfId="0" applyFont="1" applyFill="1" applyBorder="1" applyAlignment="1">
      <alignment horizontal="center" vertical="center"/>
    </xf>
    <xf numFmtId="0" fontId="17" fillId="20" borderId="171" xfId="0" applyFont="1" applyFill="1" applyBorder="1" applyAlignment="1">
      <alignment horizontal="center" vertical="center"/>
    </xf>
    <xf numFmtId="0" fontId="17" fillId="13" borderId="169" xfId="0" applyFont="1" applyFill="1" applyBorder="1" applyAlignment="1">
      <alignment horizontal="center" vertical="center"/>
    </xf>
    <xf numFmtId="0" fontId="15" fillId="4" borderId="177" xfId="2" applyFont="1" applyFill="1" applyBorder="1" applyAlignment="1">
      <alignment horizontal="center" vertical="center"/>
    </xf>
    <xf numFmtId="0" fontId="15" fillId="28" borderId="178" xfId="2" applyFont="1" applyFill="1" applyBorder="1" applyAlignment="1">
      <alignment horizontal="center" vertical="center"/>
    </xf>
    <xf numFmtId="0" fontId="17" fillId="39" borderId="151" xfId="4" applyFont="1" applyFill="1" applyBorder="1" applyAlignment="1">
      <alignment horizontal="center" vertical="center"/>
    </xf>
    <xf numFmtId="0" fontId="17" fillId="59" borderId="168" xfId="4" applyFont="1" applyFill="1" applyBorder="1" applyAlignment="1">
      <alignment horizontal="center" vertical="center"/>
    </xf>
    <xf numFmtId="0" fontId="17" fillId="59" borderId="157" xfId="4" applyFont="1" applyFill="1" applyBorder="1" applyAlignment="1">
      <alignment horizontal="center" vertical="center"/>
    </xf>
    <xf numFmtId="0" fontId="17" fillId="59" borderId="134" xfId="4" applyFont="1" applyFill="1" applyBorder="1" applyAlignment="1">
      <alignment horizontal="center" vertical="center"/>
    </xf>
    <xf numFmtId="0" fontId="17" fillId="44" borderId="151" xfId="4" applyFont="1" applyFill="1" applyBorder="1" applyAlignment="1">
      <alignment horizontal="center" vertical="center"/>
    </xf>
    <xf numFmtId="0" fontId="23" fillId="44" borderId="178" xfId="2" applyFont="1" applyFill="1" applyBorder="1" applyAlignment="1">
      <alignment horizontal="center" vertical="center"/>
    </xf>
    <xf numFmtId="0" fontId="17" fillId="44" borderId="168" xfId="4" applyFont="1" applyFill="1" applyBorder="1" applyAlignment="1">
      <alignment horizontal="center" vertical="center"/>
    </xf>
    <xf numFmtId="0" fontId="17" fillId="44" borderId="157" xfId="4" applyFont="1" applyFill="1" applyBorder="1" applyAlignment="1">
      <alignment horizontal="center" vertical="center"/>
    </xf>
    <xf numFmtId="0" fontId="17" fillId="44" borderId="134" xfId="9" applyFont="1" applyFill="1" applyBorder="1" applyAlignment="1" applyProtection="1">
      <alignment horizontal="center"/>
    </xf>
    <xf numFmtId="0" fontId="17" fillId="39" borderId="168" xfId="4" applyFont="1" applyFill="1" applyBorder="1" applyAlignment="1">
      <alignment horizontal="center" vertical="center"/>
    </xf>
    <xf numFmtId="0" fontId="17" fillId="32" borderId="168" xfId="4" applyFont="1" applyFill="1" applyBorder="1" applyAlignment="1">
      <alignment horizontal="center" vertical="center"/>
    </xf>
    <xf numFmtId="0" fontId="17" fillId="32" borderId="157" xfId="4" applyFont="1" applyFill="1" applyBorder="1" applyAlignment="1">
      <alignment horizontal="center" vertical="center"/>
    </xf>
    <xf numFmtId="0" fontId="17" fillId="32" borderId="134" xfId="4" applyFont="1" applyFill="1" applyBorder="1" applyAlignment="1">
      <alignment horizontal="center" vertical="center"/>
    </xf>
    <xf numFmtId="0" fontId="17" fillId="59" borderId="151" xfId="4" applyFont="1" applyFill="1" applyBorder="1" applyAlignment="1">
      <alignment horizontal="center" vertical="center"/>
    </xf>
    <xf numFmtId="0" fontId="17" fillId="32" borderId="151" xfId="4" applyFont="1" applyFill="1" applyBorder="1" applyAlignment="1">
      <alignment horizontal="center" vertical="center"/>
    </xf>
    <xf numFmtId="0" fontId="17" fillId="44" borderId="134" xfId="4" applyFont="1" applyFill="1" applyBorder="1" applyAlignment="1">
      <alignment horizontal="center" vertical="center"/>
    </xf>
    <xf numFmtId="0" fontId="23" fillId="39" borderId="178" xfId="2" applyFont="1" applyFill="1" applyBorder="1" applyAlignment="1">
      <alignment horizontal="center" vertical="center"/>
    </xf>
    <xf numFmtId="0" fontId="23" fillId="39" borderId="179" xfId="2" applyFont="1" applyFill="1" applyBorder="1" applyAlignment="1">
      <alignment horizontal="center" vertical="center"/>
    </xf>
    <xf numFmtId="0" fontId="17" fillId="39" borderId="134" xfId="4" applyFont="1" applyFill="1" applyBorder="1" applyAlignment="1">
      <alignment horizontal="center" vertical="center"/>
    </xf>
    <xf numFmtId="0" fontId="17" fillId="39" borderId="134" xfId="9" applyFont="1" applyFill="1" applyBorder="1" applyAlignment="1" applyProtection="1">
      <alignment horizontal="center" vertical="center"/>
    </xf>
    <xf numFmtId="0" fontId="17" fillId="31" borderId="134" xfId="2" applyFont="1" applyFill="1" applyBorder="1" applyAlignment="1">
      <alignment horizontal="center" vertical="center"/>
    </xf>
    <xf numFmtId="0" fontId="17" fillId="31" borderId="168" xfId="2" applyFont="1" applyFill="1" applyBorder="1" applyAlignment="1">
      <alignment horizontal="center" vertical="center"/>
    </xf>
    <xf numFmtId="0" fontId="17" fillId="31" borderId="171" xfId="0" applyFont="1" applyFill="1" applyBorder="1" applyAlignment="1">
      <alignment horizontal="center" vertical="center"/>
    </xf>
    <xf numFmtId="0" fontId="17" fillId="31" borderId="151" xfId="2" applyFont="1" applyFill="1" applyBorder="1" applyAlignment="1">
      <alignment horizontal="center" vertical="center"/>
    </xf>
    <xf numFmtId="0" fontId="17" fillId="26" borderId="151" xfId="0" applyFont="1" applyFill="1" applyBorder="1" applyAlignment="1">
      <alignment horizontal="center" vertical="center"/>
    </xf>
    <xf numFmtId="0" fontId="17" fillId="35" borderId="157" xfId="2" applyFont="1" applyFill="1" applyBorder="1" applyAlignment="1">
      <alignment horizontal="center" vertical="center"/>
    </xf>
    <xf numFmtId="0" fontId="17" fillId="35" borderId="151" xfId="2" applyFont="1" applyFill="1" applyBorder="1" applyAlignment="1">
      <alignment horizontal="center" vertical="center"/>
    </xf>
    <xf numFmtId="0" fontId="17" fillId="35" borderId="168" xfId="2" applyFont="1" applyFill="1" applyBorder="1" applyAlignment="1">
      <alignment horizontal="center" vertical="center"/>
    </xf>
    <xf numFmtId="0" fontId="17" fillId="26" borderId="151" xfId="2" applyFont="1" applyFill="1" applyBorder="1" applyAlignment="1">
      <alignment horizontal="center" vertical="center"/>
    </xf>
    <xf numFmtId="0" fontId="27" fillId="13" borderId="151" xfId="0" applyFont="1" applyFill="1" applyBorder="1" applyAlignment="1">
      <alignment horizontal="center" vertical="center"/>
    </xf>
    <xf numFmtId="0" fontId="17" fillId="35" borderId="153" xfId="2" applyFont="1" applyFill="1" applyBorder="1" applyAlignment="1" applyProtection="1">
      <alignment horizontal="center" vertical="center"/>
      <protection locked="0"/>
    </xf>
    <xf numFmtId="0" fontId="17" fillId="31" borderId="153" xfId="2" applyFont="1" applyFill="1" applyBorder="1" applyAlignment="1">
      <alignment horizontal="center" vertical="center"/>
    </xf>
    <xf numFmtId="0" fontId="27" fillId="31" borderId="169" xfId="2" applyFont="1" applyFill="1" applyBorder="1" applyAlignment="1">
      <alignment horizontal="center"/>
    </xf>
    <xf numFmtId="0" fontId="27" fillId="13" borderId="153" xfId="2" applyFont="1" applyFill="1" applyBorder="1" applyAlignment="1">
      <alignment horizontal="center"/>
    </xf>
    <xf numFmtId="0" fontId="27" fillId="31" borderId="153" xfId="2" applyFont="1" applyFill="1" applyBorder="1" applyAlignment="1">
      <alignment horizontal="center"/>
    </xf>
    <xf numFmtId="0" fontId="17" fillId="0" borderId="153" xfId="2" applyFont="1" applyBorder="1" applyAlignment="1">
      <alignment horizontal="center" vertical="center"/>
    </xf>
    <xf numFmtId="0" fontId="17" fillId="28" borderId="171" xfId="2" applyFont="1" applyFill="1" applyBorder="1" applyAlignment="1">
      <alignment horizontal="center" vertical="center"/>
    </xf>
    <xf numFmtId="0" fontId="17" fillId="42" borderId="153" xfId="2" applyFont="1" applyFill="1" applyBorder="1" applyAlignment="1">
      <alignment horizontal="center" vertical="center"/>
    </xf>
    <xf numFmtId="0" fontId="17" fillId="42" borderId="151" xfId="2" applyFont="1" applyFill="1" applyBorder="1" applyAlignment="1">
      <alignment horizontal="center" vertical="center"/>
    </xf>
    <xf numFmtId="0" fontId="17" fillId="11" borderId="171" xfId="2" applyFont="1" applyFill="1" applyBorder="1" applyAlignment="1">
      <alignment horizontal="center" vertical="center"/>
    </xf>
    <xf numFmtId="0" fontId="17" fillId="11" borderId="153" xfId="2" applyFont="1" applyFill="1" applyBorder="1" applyAlignment="1">
      <alignment horizontal="center" vertical="center"/>
    </xf>
    <xf numFmtId="0" fontId="17" fillId="11" borderId="151" xfId="2" applyFont="1" applyFill="1" applyBorder="1" applyAlignment="1">
      <alignment horizontal="center" vertical="center"/>
    </xf>
    <xf numFmtId="0" fontId="17" fillId="31" borderId="169" xfId="2" applyFont="1" applyFill="1" applyBorder="1" applyAlignment="1">
      <alignment horizontal="center" vertical="center"/>
    </xf>
    <xf numFmtId="0" fontId="35" fillId="0" borderId="153" xfId="0" applyFont="1" applyBorder="1" applyAlignment="1">
      <alignment horizontal="center"/>
    </xf>
    <xf numFmtId="0" fontId="17" fillId="42" borderId="171" xfId="2" applyFont="1" applyFill="1" applyBorder="1" applyAlignment="1">
      <alignment horizontal="center" vertical="center"/>
    </xf>
    <xf numFmtId="0" fontId="17" fillId="45" borderId="168" xfId="8" applyFont="1" applyFill="1" applyBorder="1" applyAlignment="1" applyProtection="1">
      <alignment horizontal="center" vertical="center"/>
      <protection locked="0"/>
    </xf>
    <xf numFmtId="0" fontId="17" fillId="45" borderId="134" xfId="8" applyFont="1" applyFill="1" applyBorder="1" applyAlignment="1">
      <alignment horizontal="center" vertical="center"/>
    </xf>
    <xf numFmtId="0" fontId="17" fillId="39" borderId="134" xfId="8" applyFont="1" applyFill="1" applyBorder="1" applyAlignment="1">
      <alignment horizontal="center" vertical="center"/>
    </xf>
    <xf numFmtId="0" fontId="17" fillId="39" borderId="153" xfId="8" applyFont="1" applyFill="1" applyBorder="1" applyAlignment="1">
      <alignment horizontal="center" vertical="center"/>
    </xf>
    <xf numFmtId="0" fontId="17" fillId="39" borderId="153" xfId="0" applyFont="1" applyFill="1" applyBorder="1" applyAlignment="1">
      <alignment horizontal="center" vertical="center"/>
    </xf>
    <xf numFmtId="0" fontId="17" fillId="39" borderId="151" xfId="0" applyFont="1" applyFill="1" applyBorder="1" applyAlignment="1">
      <alignment horizontal="center" vertical="center"/>
    </xf>
    <xf numFmtId="0" fontId="17" fillId="45" borderId="171" xfId="0" applyFont="1" applyFill="1" applyBorder="1" applyAlignment="1">
      <alignment horizontal="center" vertical="center"/>
    </xf>
    <xf numFmtId="0" fontId="17" fillId="45" borderId="153" xfId="0" applyFont="1" applyFill="1" applyBorder="1" applyAlignment="1">
      <alignment horizontal="center" vertical="center"/>
    </xf>
    <xf numFmtId="0" fontId="17" fillId="44" borderId="151" xfId="0" applyFont="1" applyFill="1" applyBorder="1" applyAlignment="1">
      <alignment horizontal="center" vertical="center"/>
    </xf>
    <xf numFmtId="0" fontId="17" fillId="45" borderId="168" xfId="8" applyFont="1" applyFill="1" applyBorder="1" applyAlignment="1">
      <alignment horizontal="center" vertical="center"/>
    </xf>
    <xf numFmtId="0" fontId="17" fillId="45" borderId="153" xfId="8" applyFont="1" applyFill="1" applyBorder="1" applyAlignment="1">
      <alignment horizontal="center" vertical="center"/>
    </xf>
    <xf numFmtId="0" fontId="17" fillId="57" borderId="153" xfId="8" applyFont="1" applyFill="1" applyBorder="1" applyAlignment="1">
      <alignment horizontal="center" vertical="center"/>
    </xf>
    <xf numFmtId="0" fontId="17" fillId="39" borderId="151" xfId="8" applyFont="1" applyFill="1" applyBorder="1" applyAlignment="1">
      <alignment horizontal="center" vertical="center"/>
    </xf>
    <xf numFmtId="0" fontId="17" fillId="58" borderId="168" xfId="0" applyFont="1" applyFill="1" applyBorder="1" applyAlignment="1">
      <alignment horizontal="center" vertical="center"/>
    </xf>
    <xf numFmtId="0" fontId="17" fillId="58" borderId="157" xfId="0" applyFont="1" applyFill="1" applyBorder="1" applyAlignment="1">
      <alignment horizontal="center" vertical="center"/>
    </xf>
    <xf numFmtId="0" fontId="17" fillId="44" borderId="134" xfId="0" applyFont="1" applyFill="1" applyBorder="1" applyAlignment="1">
      <alignment horizontal="center" vertical="center"/>
    </xf>
    <xf numFmtId="0" fontId="17" fillId="39" borderId="157" xfId="8" applyFont="1" applyFill="1" applyBorder="1" applyAlignment="1">
      <alignment horizontal="center" vertical="center"/>
    </xf>
    <xf numFmtId="0" fontId="17" fillId="44" borderId="168" xfId="0" applyFont="1" applyFill="1" applyBorder="1" applyAlignment="1">
      <alignment horizontal="center" vertical="center"/>
    </xf>
    <xf numFmtId="0" fontId="17" fillId="44" borderId="157" xfId="0" applyFont="1" applyFill="1" applyBorder="1" applyAlignment="1">
      <alignment horizontal="center" vertical="center"/>
    </xf>
    <xf numFmtId="0" fontId="17" fillId="44" borderId="147" xfId="0" applyFont="1" applyFill="1" applyBorder="1" applyAlignment="1">
      <alignment horizontal="center" vertical="center"/>
    </xf>
    <xf numFmtId="0" fontId="17" fillId="44" borderId="158" xfId="0" applyFont="1" applyFill="1" applyBorder="1" applyAlignment="1">
      <alignment horizontal="center" vertical="center"/>
    </xf>
    <xf numFmtId="0" fontId="17" fillId="39" borderId="168" xfId="8" applyFont="1" applyFill="1" applyBorder="1" applyAlignment="1">
      <alignment horizontal="center" vertical="center"/>
    </xf>
    <xf numFmtId="0" fontId="17" fillId="39" borderId="175" xfId="8" applyFont="1" applyFill="1" applyBorder="1" applyAlignment="1">
      <alignment horizontal="center" vertical="center"/>
    </xf>
    <xf numFmtId="0" fontId="17" fillId="26" borderId="157" xfId="2" applyFont="1" applyFill="1" applyBorder="1" applyAlignment="1">
      <alignment horizontal="center" vertical="center"/>
    </xf>
    <xf numFmtId="0" fontId="17" fillId="26" borderId="134" xfId="2" applyFont="1" applyFill="1" applyBorder="1" applyAlignment="1">
      <alignment horizontal="center" vertical="center"/>
    </xf>
    <xf numFmtId="0" fontId="17" fillId="13" borderId="171" xfId="2" applyFont="1" applyFill="1" applyBorder="1" applyAlignment="1">
      <alignment horizontal="center" vertical="center"/>
    </xf>
    <xf numFmtId="0" fontId="15" fillId="4" borderId="181" xfId="2" applyFont="1" applyFill="1" applyBorder="1" applyAlignment="1">
      <alignment horizontal="center" vertical="center"/>
    </xf>
    <xf numFmtId="0" fontId="15" fillId="4" borderId="182" xfId="2" applyFont="1" applyFill="1" applyBorder="1" applyAlignment="1">
      <alignment horizontal="center" vertical="center"/>
    </xf>
    <xf numFmtId="0" fontId="15" fillId="28" borderId="182" xfId="2" applyFont="1" applyFill="1" applyBorder="1" applyAlignment="1">
      <alignment horizontal="center" vertical="center"/>
    </xf>
    <xf numFmtId="0" fontId="17" fillId="20" borderId="175" xfId="2" applyFont="1" applyFill="1" applyBorder="1" applyAlignment="1">
      <alignment horizontal="center" vertical="center"/>
    </xf>
    <xf numFmtId="0" fontId="17" fillId="13" borderId="151" xfId="2" applyFont="1" applyFill="1" applyBorder="1" applyAlignment="1">
      <alignment horizontal="center"/>
    </xf>
    <xf numFmtId="0" fontId="17" fillId="13" borderId="183" xfId="2" applyFont="1" applyFill="1" applyBorder="1" applyAlignment="1">
      <alignment horizontal="center" vertical="center"/>
    </xf>
    <xf numFmtId="0" fontId="17" fillId="13" borderId="184" xfId="2" applyFont="1" applyFill="1" applyBorder="1" applyAlignment="1">
      <alignment horizontal="center" vertical="center"/>
    </xf>
    <xf numFmtId="0" fontId="17" fillId="13" borderId="185" xfId="2" applyFont="1" applyFill="1" applyBorder="1" applyAlignment="1">
      <alignment horizontal="center" vertical="center"/>
    </xf>
    <xf numFmtId="0" fontId="17" fillId="13" borderId="186" xfId="2" applyFont="1" applyFill="1" applyBorder="1" applyAlignment="1">
      <alignment horizontal="center" vertical="center"/>
    </xf>
    <xf numFmtId="0" fontId="17" fillId="20" borderId="187" xfId="2" applyFont="1" applyFill="1" applyBorder="1" applyAlignment="1">
      <alignment horizontal="center"/>
    </xf>
    <xf numFmtId="0" fontId="17" fillId="27" borderId="188" xfId="2" applyFont="1" applyFill="1" applyBorder="1" applyAlignment="1">
      <alignment horizontal="center" vertical="center"/>
    </xf>
    <xf numFmtId="0" fontId="17" fillId="13" borderId="187" xfId="2" applyFont="1" applyFill="1" applyBorder="1" applyAlignment="1">
      <alignment horizontal="center"/>
    </xf>
    <xf numFmtId="0" fontId="17" fillId="13" borderId="188" xfId="2" applyFont="1" applyFill="1" applyBorder="1" applyAlignment="1">
      <alignment horizontal="center"/>
    </xf>
    <xf numFmtId="0" fontId="17" fillId="13" borderId="189" xfId="2" applyFont="1" applyFill="1" applyBorder="1" applyAlignment="1">
      <alignment horizontal="center"/>
    </xf>
    <xf numFmtId="0" fontId="17" fillId="13" borderId="186" xfId="2" applyFont="1" applyFill="1" applyBorder="1" applyAlignment="1">
      <alignment horizontal="center"/>
    </xf>
    <xf numFmtId="0" fontId="17" fillId="27" borderId="186" xfId="2" applyFont="1" applyFill="1" applyBorder="1" applyAlignment="1">
      <alignment horizontal="center" vertical="center"/>
    </xf>
    <xf numFmtId="0" fontId="17" fillId="13" borderId="158" xfId="2" applyFont="1" applyFill="1" applyBorder="1" applyAlignment="1">
      <alignment horizontal="center"/>
    </xf>
    <xf numFmtId="0" fontId="17" fillId="27" borderId="187" xfId="2" applyFont="1" applyFill="1" applyBorder="1" applyAlignment="1">
      <alignment horizontal="center" vertical="center"/>
    </xf>
    <xf numFmtId="0" fontId="17" fillId="20" borderId="188" xfId="2" applyFont="1" applyFill="1" applyBorder="1" applyAlignment="1">
      <alignment horizontal="center" vertical="center"/>
    </xf>
    <xf numFmtId="0" fontId="27" fillId="0" borderId="186" xfId="0" applyFont="1" applyBorder="1" applyAlignment="1">
      <alignment horizontal="center" vertical="center"/>
    </xf>
    <xf numFmtId="0" fontId="17" fillId="27" borderId="187" xfId="2" applyFont="1" applyFill="1" applyBorder="1" applyAlignment="1" applyProtection="1">
      <alignment horizontal="center" vertical="center"/>
      <protection locked="0"/>
    </xf>
    <xf numFmtId="0" fontId="17" fillId="20" borderId="189" xfId="2" applyFont="1" applyFill="1" applyBorder="1" applyAlignment="1">
      <alignment horizontal="center" vertical="center"/>
    </xf>
    <xf numFmtId="0" fontId="17" fillId="20" borderId="186" xfId="2" applyFont="1" applyFill="1" applyBorder="1" applyAlignment="1">
      <alignment horizontal="center"/>
    </xf>
    <xf numFmtId="0" fontId="27" fillId="11" borderId="190" xfId="2" applyFont="1" applyFill="1" applyBorder="1" applyAlignment="1">
      <alignment horizontal="center"/>
    </xf>
    <xf numFmtId="0" fontId="17" fillId="11" borderId="187" xfId="2" applyFont="1" applyFill="1" applyBorder="1" applyAlignment="1">
      <alignment horizontal="center" vertical="center"/>
    </xf>
    <xf numFmtId="0" fontId="17" fillId="29" borderId="186" xfId="2" applyFont="1" applyFill="1" applyBorder="1" applyAlignment="1">
      <alignment horizontal="center" vertical="center"/>
    </xf>
    <xf numFmtId="0" fontId="17" fillId="39" borderId="187" xfId="2" applyFont="1" applyFill="1" applyBorder="1" applyAlignment="1" applyProtection="1">
      <alignment horizontal="center" vertical="center"/>
      <protection locked="0"/>
    </xf>
    <xf numFmtId="0" fontId="17" fillId="39" borderId="189" xfId="2" applyFont="1" applyFill="1" applyBorder="1" applyAlignment="1">
      <alignment horizontal="center" vertical="center"/>
    </xf>
    <xf numFmtId="0" fontId="17" fillId="64" borderId="189" xfId="2" applyFont="1" applyFill="1" applyBorder="1" applyAlignment="1">
      <alignment horizontal="center" vertical="center"/>
    </xf>
    <xf numFmtId="0" fontId="17" fillId="39" borderId="158" xfId="2" applyFont="1" applyFill="1" applyBorder="1" applyAlignment="1">
      <alignment horizontal="center"/>
    </xf>
    <xf numFmtId="0" fontId="23" fillId="39" borderId="122" xfId="2" applyFont="1" applyFill="1" applyBorder="1" applyAlignment="1">
      <alignment horizontal="center" vertical="center"/>
    </xf>
    <xf numFmtId="0" fontId="17" fillId="65" borderId="187" xfId="2" applyFont="1" applyFill="1" applyBorder="1" applyAlignment="1">
      <alignment horizontal="center" vertical="center"/>
    </xf>
    <xf numFmtId="0" fontId="17" fillId="65" borderId="188" xfId="2" applyFont="1" applyFill="1" applyBorder="1" applyAlignment="1">
      <alignment horizontal="center" vertical="center"/>
    </xf>
    <xf numFmtId="0" fontId="17" fillId="65" borderId="189" xfId="2" applyFont="1" applyFill="1" applyBorder="1" applyAlignment="1">
      <alignment horizontal="center" vertical="center"/>
    </xf>
    <xf numFmtId="0" fontId="17" fillId="67" borderId="186" xfId="2" applyFont="1" applyFill="1" applyBorder="1" applyAlignment="1">
      <alignment horizontal="center" vertical="center"/>
    </xf>
    <xf numFmtId="0" fontId="17" fillId="65" borderId="186" xfId="2" applyFont="1" applyFill="1" applyBorder="1" applyAlignment="1">
      <alignment horizontal="center" vertical="center"/>
    </xf>
    <xf numFmtId="0" fontId="17" fillId="65" borderId="186" xfId="2" applyFont="1" applyFill="1" applyBorder="1" applyAlignment="1">
      <alignment horizontal="center"/>
    </xf>
    <xf numFmtId="0" fontId="23" fillId="65" borderId="148" xfId="2" applyFont="1" applyFill="1" applyBorder="1" applyAlignment="1">
      <alignment horizontal="center" vertical="center"/>
    </xf>
    <xf numFmtId="0" fontId="17" fillId="39" borderId="187" xfId="2" applyFont="1" applyFill="1" applyBorder="1" applyAlignment="1">
      <alignment horizontal="center" vertical="center"/>
    </xf>
    <xf numFmtId="0" fontId="17" fillId="64" borderId="186" xfId="2" applyFont="1" applyFill="1" applyBorder="1" applyAlignment="1">
      <alignment horizontal="center" vertical="center"/>
    </xf>
    <xf numFmtId="0" fontId="17" fillId="39" borderId="188" xfId="2" applyFont="1" applyFill="1" applyBorder="1" applyAlignment="1">
      <alignment horizontal="center" vertical="center"/>
    </xf>
    <xf numFmtId="0" fontId="17" fillId="64" borderId="188" xfId="2" applyFont="1" applyFill="1" applyBorder="1" applyAlignment="1">
      <alignment horizontal="center" vertical="center"/>
    </xf>
    <xf numFmtId="0" fontId="17" fillId="57" borderId="188" xfId="2" applyFont="1" applyFill="1" applyBorder="1" applyAlignment="1">
      <alignment horizontal="center" vertical="center"/>
    </xf>
    <xf numFmtId="0" fontId="17" fillId="39" borderId="186" xfId="2" applyFont="1" applyFill="1" applyBorder="1" applyAlignment="1">
      <alignment horizontal="center" vertical="center"/>
    </xf>
    <xf numFmtId="0" fontId="17" fillId="64" borderId="187" xfId="2" applyFont="1" applyFill="1" applyBorder="1" applyAlignment="1">
      <alignment horizontal="center" vertical="center"/>
    </xf>
    <xf numFmtId="0" fontId="40" fillId="71" borderId="83" xfId="0" applyFont="1" applyFill="1" applyBorder="1" applyAlignment="1">
      <alignment horizontal="center" vertical="center"/>
    </xf>
    <xf numFmtId="0" fontId="40" fillId="71" borderId="85" xfId="0" applyFont="1" applyFill="1" applyBorder="1" applyAlignment="1">
      <alignment horizontal="center" vertical="center"/>
    </xf>
    <xf numFmtId="0" fontId="40" fillId="71" borderId="84" xfId="0" applyFont="1" applyFill="1" applyBorder="1" applyAlignment="1">
      <alignment horizontal="center" vertical="center"/>
    </xf>
    <xf numFmtId="0" fontId="40" fillId="71" borderId="86" xfId="0" applyFont="1" applyFill="1" applyBorder="1" applyAlignment="1">
      <alignment horizontal="center" vertical="center"/>
    </xf>
    <xf numFmtId="0" fontId="40" fillId="71" borderId="82" xfId="0" applyFont="1" applyFill="1" applyBorder="1" applyAlignment="1">
      <alignment horizontal="center" vertical="center"/>
    </xf>
    <xf numFmtId="0" fontId="42" fillId="72" borderId="85" xfId="0" applyFont="1" applyFill="1" applyBorder="1" applyAlignment="1">
      <alignment horizontal="center" vertical="center"/>
    </xf>
    <xf numFmtId="0" fontId="0" fillId="71" borderId="85" xfId="0" applyFill="1" applyBorder="1" applyAlignment="1">
      <alignment horizontal="center" vertical="center"/>
    </xf>
    <xf numFmtId="0" fontId="17" fillId="33" borderId="88" xfId="0" applyFont="1" applyFill="1" applyBorder="1" applyAlignment="1">
      <alignment horizontal="center" vertical="center"/>
    </xf>
    <xf numFmtId="0" fontId="17" fillId="34" borderId="153" xfId="0" applyFont="1" applyFill="1" applyBorder="1" applyAlignment="1">
      <alignment horizontal="center" vertical="center"/>
    </xf>
    <xf numFmtId="0" fontId="17" fillId="34" borderId="158" xfId="0" applyFont="1" applyFill="1" applyBorder="1" applyAlignment="1">
      <alignment horizontal="center" vertical="center"/>
    </xf>
    <xf numFmtId="0" fontId="15" fillId="4" borderId="191" xfId="2" applyFont="1" applyFill="1" applyBorder="1" applyAlignment="1">
      <alignment horizontal="center" vertical="center"/>
    </xf>
    <xf numFmtId="0" fontId="15" fillId="4" borderId="192" xfId="2" applyFont="1" applyFill="1" applyBorder="1" applyAlignment="1">
      <alignment horizontal="center" vertical="center"/>
    </xf>
    <xf numFmtId="0" fontId="17" fillId="34" borderId="194" xfId="0" applyFont="1" applyFill="1" applyBorder="1" applyAlignment="1">
      <alignment horizontal="center" vertical="center"/>
    </xf>
    <xf numFmtId="0" fontId="15" fillId="28" borderId="195" xfId="2" applyFont="1" applyFill="1" applyBorder="1" applyAlignment="1">
      <alignment horizontal="center" vertical="center"/>
    </xf>
    <xf numFmtId="0" fontId="15" fillId="4" borderId="193" xfId="2" applyFont="1" applyFill="1" applyBorder="1" applyAlignment="1">
      <alignment horizontal="center" vertical="center"/>
    </xf>
    <xf numFmtId="0" fontId="17" fillId="34" borderId="196" xfId="0" applyFont="1" applyFill="1" applyBorder="1" applyAlignment="1">
      <alignment horizontal="center" vertical="center"/>
    </xf>
    <xf numFmtId="0" fontId="15" fillId="28" borderId="197" xfId="2" applyFont="1" applyFill="1" applyBorder="1" applyAlignment="1">
      <alignment horizontal="center" vertical="center"/>
    </xf>
    <xf numFmtId="0" fontId="17" fillId="42" borderId="187" xfId="2" applyFont="1" applyFill="1" applyBorder="1" applyAlignment="1" applyProtection="1">
      <alignment horizontal="center" vertical="center"/>
      <protection locked="0"/>
    </xf>
    <xf numFmtId="0" fontId="17" fillId="31" borderId="189" xfId="2" applyFont="1" applyFill="1" applyBorder="1" applyAlignment="1">
      <alignment horizontal="center" vertical="center"/>
    </xf>
    <xf numFmtId="0" fontId="17" fillId="28" borderId="186" xfId="2" applyFont="1" applyFill="1" applyBorder="1" applyAlignment="1">
      <alignment horizontal="center" vertical="center"/>
    </xf>
    <xf numFmtId="0" fontId="15" fillId="28" borderId="198" xfId="2" applyFont="1" applyFill="1" applyBorder="1" applyAlignment="1">
      <alignment horizontal="center" vertical="center"/>
    </xf>
    <xf numFmtId="0" fontId="17" fillId="31" borderId="190" xfId="2" applyFont="1" applyFill="1" applyBorder="1" applyAlignment="1">
      <alignment horizontal="center" vertical="center"/>
    </xf>
    <xf numFmtId="0" fontId="0" fillId="0" borderId="158" xfId="0" applyBorder="1"/>
    <xf numFmtId="0" fontId="17" fillId="41" borderId="190" xfId="2" applyFont="1" applyFill="1" applyBorder="1" applyAlignment="1">
      <alignment horizontal="center" vertical="center"/>
    </xf>
    <xf numFmtId="0" fontId="17" fillId="31" borderId="199" xfId="2" applyFont="1" applyFill="1" applyBorder="1" applyAlignment="1">
      <alignment horizontal="center" vertical="center"/>
    </xf>
    <xf numFmtId="0" fontId="17" fillId="31" borderId="184" xfId="2" applyFont="1" applyFill="1" applyBorder="1" applyAlignment="1">
      <alignment horizontal="center" vertical="center"/>
    </xf>
    <xf numFmtId="0" fontId="17" fillId="31" borderId="185" xfId="2" applyFont="1" applyFill="1" applyBorder="1" applyAlignment="1">
      <alignment horizontal="center" vertical="center"/>
    </xf>
    <xf numFmtId="0" fontId="17" fillId="20" borderId="200" xfId="2" applyFont="1" applyFill="1" applyBorder="1" applyAlignment="1">
      <alignment horizontal="center" vertical="center"/>
    </xf>
    <xf numFmtId="0" fontId="17" fillId="27" borderId="189" xfId="2" applyFont="1" applyFill="1" applyBorder="1" applyAlignment="1">
      <alignment horizontal="center" vertical="center"/>
    </xf>
    <xf numFmtId="0" fontId="17" fillId="13" borderId="200" xfId="2" applyFont="1" applyFill="1" applyBorder="1" applyAlignment="1">
      <alignment horizontal="center" vertical="center"/>
    </xf>
    <xf numFmtId="0" fontId="17" fillId="13" borderId="188" xfId="2" applyFont="1" applyFill="1" applyBorder="1" applyAlignment="1">
      <alignment horizontal="center" vertical="center"/>
    </xf>
    <xf numFmtId="0" fontId="17" fillId="13" borderId="189" xfId="2" applyFont="1" applyFill="1" applyBorder="1" applyAlignment="1">
      <alignment horizontal="center" vertical="center"/>
    </xf>
    <xf numFmtId="0" fontId="15" fillId="4" borderId="197" xfId="2" applyFont="1" applyFill="1" applyBorder="1" applyAlignment="1">
      <alignment horizontal="center" vertical="center"/>
    </xf>
    <xf numFmtId="0" fontId="17" fillId="20" borderId="186" xfId="2" applyFont="1" applyFill="1" applyBorder="1" applyAlignment="1">
      <alignment horizontal="center" vertical="center"/>
    </xf>
    <xf numFmtId="0" fontId="17" fillId="27" borderId="200" xfId="2" applyFont="1" applyFill="1" applyBorder="1" applyAlignment="1">
      <alignment horizontal="center" vertical="center"/>
    </xf>
    <xf numFmtId="0" fontId="17" fillId="28" borderId="185" xfId="2" applyFont="1" applyFill="1" applyBorder="1" applyAlignment="1">
      <alignment horizontal="center" vertical="center"/>
    </xf>
    <xf numFmtId="0" fontId="15" fillId="28" borderId="201" xfId="2" applyFont="1" applyFill="1" applyBorder="1" applyAlignment="1">
      <alignment horizontal="center" vertical="center"/>
    </xf>
    <xf numFmtId="0" fontId="14" fillId="13" borderId="153" xfId="1" applyFont="1" applyFill="1" applyBorder="1" applyAlignment="1">
      <alignment horizontal="center" vertical="center"/>
    </xf>
    <xf numFmtId="0" fontId="0" fillId="31" borderId="153" xfId="0" applyFill="1" applyBorder="1" applyAlignment="1">
      <alignment horizontal="center"/>
    </xf>
    <xf numFmtId="0" fontId="17" fillId="28" borderId="203" xfId="2" applyFont="1" applyFill="1" applyBorder="1" applyAlignment="1">
      <alignment horizontal="center" vertical="center"/>
    </xf>
    <xf numFmtId="0" fontId="17" fillId="27" borderId="202" xfId="2" applyFont="1" applyFill="1" applyBorder="1" applyAlignment="1" applyProtection="1">
      <alignment horizontal="center" vertical="center"/>
      <protection locked="0"/>
    </xf>
    <xf numFmtId="0" fontId="17" fillId="20" borderId="203" xfId="2" applyFont="1" applyFill="1" applyBorder="1" applyAlignment="1">
      <alignment horizontal="center" vertical="center"/>
    </xf>
    <xf numFmtId="0" fontId="17" fillId="28" borderId="205" xfId="2" applyFont="1" applyFill="1" applyBorder="1" applyAlignment="1">
      <alignment horizontal="center" vertical="center"/>
    </xf>
    <xf numFmtId="0" fontId="15" fillId="28" borderId="206" xfId="2" applyFont="1" applyFill="1" applyBorder="1" applyAlignment="1">
      <alignment horizontal="center" vertical="center"/>
    </xf>
    <xf numFmtId="0" fontId="17" fillId="0" borderId="207" xfId="2" applyFont="1" applyBorder="1" applyAlignment="1">
      <alignment horizontal="center" vertical="center"/>
    </xf>
    <xf numFmtId="0" fontId="17" fillId="0" borderId="203" xfId="2" applyFont="1" applyBorder="1" applyAlignment="1">
      <alignment horizontal="center" vertical="center"/>
    </xf>
    <xf numFmtId="0" fontId="17" fillId="13" borderId="203" xfId="2" applyFont="1" applyFill="1" applyBorder="1" applyAlignment="1">
      <alignment horizontal="center" vertical="center"/>
    </xf>
    <xf numFmtId="0" fontId="0" fillId="0" borderId="208" xfId="0" applyBorder="1"/>
    <xf numFmtId="0" fontId="15" fillId="4" borderId="209" xfId="2" applyFont="1" applyFill="1" applyBorder="1" applyAlignment="1">
      <alignment horizontal="center" vertical="center"/>
    </xf>
    <xf numFmtId="0" fontId="17" fillId="32" borderId="207" xfId="2" applyFont="1" applyFill="1" applyBorder="1" applyAlignment="1">
      <alignment horizontal="center" vertical="center"/>
    </xf>
    <xf numFmtId="0" fontId="17" fillId="32" borderId="203" xfId="2" applyFont="1" applyFill="1" applyBorder="1" applyAlignment="1">
      <alignment horizontal="center" vertical="center"/>
    </xf>
    <xf numFmtId="0" fontId="17" fillId="29" borderId="203" xfId="2" applyFont="1" applyFill="1" applyBorder="1" applyAlignment="1">
      <alignment horizontal="center" vertical="center"/>
    </xf>
    <xf numFmtId="0" fontId="17" fillId="29" borderId="205" xfId="2" applyFont="1" applyFill="1" applyBorder="1" applyAlignment="1">
      <alignment horizontal="center" vertical="center"/>
    </xf>
    <xf numFmtId="0" fontId="17" fillId="13" borderId="210" xfId="2" applyFont="1" applyFill="1" applyBorder="1" applyAlignment="1">
      <alignment horizontal="center" vertical="center"/>
    </xf>
    <xf numFmtId="0" fontId="17" fillId="13" borderId="205" xfId="2" applyFont="1" applyFill="1" applyBorder="1" applyAlignment="1">
      <alignment horizontal="center" vertical="center"/>
    </xf>
    <xf numFmtId="0" fontId="17" fillId="28" borderId="210" xfId="2" applyFont="1" applyFill="1" applyBorder="1" applyAlignment="1">
      <alignment horizontal="center" vertical="center"/>
    </xf>
    <xf numFmtId="0" fontId="17" fillId="27" borderId="211" xfId="2" applyFont="1" applyFill="1" applyBorder="1" applyAlignment="1">
      <alignment horizontal="center" vertical="center"/>
    </xf>
    <xf numFmtId="0" fontId="15" fillId="4" borderId="204" xfId="2" applyFont="1" applyFill="1" applyBorder="1" applyAlignment="1">
      <alignment horizontal="center" vertical="center"/>
    </xf>
    <xf numFmtId="0" fontId="17" fillId="20" borderId="205" xfId="2" applyFont="1" applyFill="1" applyBorder="1" applyAlignment="1">
      <alignment horizontal="center" vertical="center"/>
    </xf>
    <xf numFmtId="0" fontId="17" fillId="13" borderId="212" xfId="2" applyFont="1" applyFill="1" applyBorder="1" applyAlignment="1">
      <alignment horizontal="center" vertical="center"/>
    </xf>
    <xf numFmtId="0" fontId="17" fillId="13" borderId="213" xfId="2" applyFont="1" applyFill="1" applyBorder="1" applyAlignment="1">
      <alignment horizontal="center" vertical="center"/>
    </xf>
    <xf numFmtId="0" fontId="15" fillId="4" borderId="214" xfId="2" applyFont="1" applyFill="1" applyBorder="1" applyAlignment="1">
      <alignment horizontal="center" vertical="center"/>
    </xf>
    <xf numFmtId="0" fontId="17" fillId="27" borderId="215" xfId="2" applyFont="1" applyFill="1" applyBorder="1" applyAlignment="1">
      <alignment horizontal="center" vertical="center"/>
    </xf>
    <xf numFmtId="0" fontId="17" fillId="28" borderId="216" xfId="2" applyFont="1" applyFill="1" applyBorder="1" applyAlignment="1">
      <alignment horizontal="center" vertical="center"/>
    </xf>
    <xf numFmtId="0" fontId="17" fillId="28" borderId="217" xfId="2" applyFont="1" applyFill="1" applyBorder="1" applyAlignment="1">
      <alignment horizontal="center" vertical="center"/>
    </xf>
    <xf numFmtId="0" fontId="17" fillId="28" borderId="218" xfId="2" applyFont="1" applyFill="1" applyBorder="1" applyAlignment="1">
      <alignment horizontal="center" vertical="center"/>
    </xf>
    <xf numFmtId="0" fontId="15" fillId="28" borderId="219" xfId="2" applyFont="1" applyFill="1" applyBorder="1" applyAlignment="1">
      <alignment horizontal="center" vertical="center"/>
    </xf>
    <xf numFmtId="0" fontId="16" fillId="48" borderId="218" xfId="2" applyFont="1" applyFill="1" applyBorder="1" applyAlignment="1">
      <alignment horizontal="center" vertical="center"/>
    </xf>
    <xf numFmtId="0" fontId="28" fillId="0" borderId="218" xfId="0" applyFont="1" applyBorder="1" applyAlignment="1">
      <alignment horizontal="center" vertical="center"/>
    </xf>
    <xf numFmtId="164" fontId="28" fillId="0" borderId="218" xfId="0" applyNumberFormat="1" applyFont="1" applyBorder="1" applyAlignment="1">
      <alignment horizontal="center" vertical="center"/>
    </xf>
    <xf numFmtId="0" fontId="27" fillId="0" borderId="220" xfId="0" applyFont="1" applyBorder="1" applyAlignment="1">
      <alignment horizontal="center" vertical="center"/>
    </xf>
    <xf numFmtId="0" fontId="27" fillId="0" borderId="218" xfId="0" applyFont="1" applyBorder="1" applyAlignment="1">
      <alignment horizontal="center" vertical="center"/>
    </xf>
    <xf numFmtId="0" fontId="27" fillId="0" borderId="218" xfId="0" applyFont="1" applyBorder="1" applyAlignment="1">
      <alignment horizontal="center"/>
    </xf>
    <xf numFmtId="0" fontId="14" fillId="11" borderId="218" xfId="1" applyFont="1" applyFill="1" applyBorder="1" applyAlignment="1">
      <alignment horizontal="center" vertical="center"/>
    </xf>
    <xf numFmtId="0" fontId="27" fillId="11" borderId="218" xfId="0" applyFont="1" applyFill="1" applyBorder="1" applyAlignment="1">
      <alignment horizontal="center" vertical="center"/>
    </xf>
    <xf numFmtId="0" fontId="27" fillId="13" borderId="218" xfId="0" applyFont="1" applyFill="1" applyBorder="1" applyAlignment="1">
      <alignment horizontal="center" vertical="center"/>
    </xf>
    <xf numFmtId="0" fontId="0" fillId="0" borderId="218" xfId="0" applyBorder="1"/>
    <xf numFmtId="0" fontId="0" fillId="0" borderId="218" xfId="0" applyBorder="1" applyAlignment="1">
      <alignment horizontal="center" vertical="center"/>
    </xf>
    <xf numFmtId="0" fontId="0" fillId="13" borderId="218" xfId="0" applyFill="1" applyBorder="1"/>
    <xf numFmtId="0" fontId="17" fillId="27" borderId="215" xfId="2" applyFont="1" applyFill="1" applyBorder="1" applyAlignment="1" applyProtection="1">
      <alignment horizontal="center" vertical="center"/>
      <protection locked="0"/>
    </xf>
    <xf numFmtId="0" fontId="17" fillId="20" borderId="218" xfId="2" applyFont="1" applyFill="1" applyBorder="1" applyAlignment="1">
      <alignment horizontal="center" vertical="center"/>
    </xf>
    <xf numFmtId="0" fontId="17" fillId="26" borderId="218" xfId="2" applyFont="1" applyFill="1" applyBorder="1" applyAlignment="1">
      <alignment horizontal="center" vertical="center"/>
    </xf>
    <xf numFmtId="0" fontId="14" fillId="0" borderId="218" xfId="0" applyFont="1" applyBorder="1" applyAlignment="1">
      <alignment horizontal="center" vertical="center"/>
    </xf>
    <xf numFmtId="0" fontId="17" fillId="13" borderId="218" xfId="2" applyFont="1" applyFill="1" applyBorder="1" applyAlignment="1">
      <alignment horizontal="center" vertical="center"/>
    </xf>
    <xf numFmtId="0" fontId="17" fillId="13" borderId="221" xfId="2" applyFont="1" applyFill="1" applyBorder="1" applyAlignment="1">
      <alignment horizontal="center" vertical="center"/>
    </xf>
    <xf numFmtId="0" fontId="17" fillId="20" borderId="215" xfId="2" applyFont="1" applyFill="1" applyBorder="1" applyAlignment="1">
      <alignment horizontal="center" vertical="center"/>
    </xf>
    <xf numFmtId="0" fontId="17" fillId="29" borderId="218" xfId="2" applyFont="1" applyFill="1" applyBorder="1" applyAlignment="1">
      <alignment horizontal="center" vertical="center"/>
    </xf>
    <xf numFmtId="0" fontId="17" fillId="36" borderId="218" xfId="2" applyFont="1" applyFill="1" applyBorder="1" applyAlignment="1">
      <alignment horizontal="center" vertical="center"/>
    </xf>
    <xf numFmtId="0" fontId="17" fillId="29" borderId="213" xfId="2" applyFont="1" applyFill="1" applyBorder="1" applyAlignment="1">
      <alignment horizontal="center" vertical="center"/>
    </xf>
    <xf numFmtId="0" fontId="17" fillId="13" borderId="215" xfId="2" applyFont="1" applyFill="1" applyBorder="1" applyAlignment="1">
      <alignment horizontal="center" vertical="center"/>
    </xf>
    <xf numFmtId="0" fontId="17" fillId="13" borderId="222" xfId="2" applyFont="1" applyFill="1" applyBorder="1" applyAlignment="1">
      <alignment horizontal="center" vertical="center"/>
    </xf>
    <xf numFmtId="0" fontId="17" fillId="26" borderId="218" xfId="0" applyFont="1" applyFill="1" applyBorder="1" applyAlignment="1">
      <alignment horizontal="center" vertical="center"/>
    </xf>
    <xf numFmtId="0" fontId="27" fillId="26" borderId="218" xfId="0" applyFont="1" applyFill="1" applyBorder="1" applyAlignment="1">
      <alignment horizontal="center" vertical="center"/>
    </xf>
    <xf numFmtId="0" fontId="17" fillId="27" borderId="222" xfId="2" applyFont="1" applyFill="1" applyBorder="1" applyAlignment="1">
      <alignment horizontal="center" vertical="center"/>
    </xf>
    <xf numFmtId="0" fontId="17" fillId="35" borderId="222" xfId="2" applyFont="1" applyFill="1" applyBorder="1" applyAlignment="1">
      <alignment horizontal="center" vertical="center"/>
    </xf>
    <xf numFmtId="0" fontId="17" fillId="21" borderId="218" xfId="2" applyFont="1" applyFill="1" applyBorder="1" applyAlignment="1">
      <alignment horizontal="center" vertical="center"/>
    </xf>
    <xf numFmtId="0" fontId="17" fillId="21" borderId="213" xfId="2" applyFont="1" applyFill="1" applyBorder="1" applyAlignment="1">
      <alignment horizontal="center" vertical="center"/>
    </xf>
    <xf numFmtId="0" fontId="17" fillId="62" borderId="213" xfId="2" applyFont="1" applyFill="1" applyBorder="1" applyAlignment="1">
      <alignment horizontal="center" vertical="center"/>
    </xf>
    <xf numFmtId="0" fontId="17" fillId="26" borderId="222" xfId="2" applyFont="1" applyFill="1" applyBorder="1" applyAlignment="1">
      <alignment horizontal="center" vertical="center"/>
    </xf>
    <xf numFmtId="0" fontId="17" fillId="61" borderId="215" xfId="2" applyFont="1" applyFill="1" applyBorder="1" applyAlignment="1">
      <alignment horizontal="center" vertical="center"/>
    </xf>
    <xf numFmtId="0" fontId="17" fillId="35" borderId="215" xfId="2" applyFont="1" applyFill="1" applyBorder="1" applyAlignment="1">
      <alignment horizontal="center" vertical="center"/>
    </xf>
    <xf numFmtId="0" fontId="17" fillId="26" borderId="215" xfId="2" applyFont="1" applyFill="1" applyBorder="1" applyAlignment="1">
      <alignment horizontal="center" vertical="center"/>
    </xf>
    <xf numFmtId="0" fontId="17" fillId="20" borderId="222" xfId="2" applyFont="1" applyFill="1" applyBorder="1" applyAlignment="1">
      <alignment horizontal="center" vertical="center"/>
    </xf>
    <xf numFmtId="0" fontId="27" fillId="0" borderId="213" xfId="0" applyFont="1" applyBorder="1" applyAlignment="1">
      <alignment horizontal="center" vertical="center"/>
    </xf>
    <xf numFmtId="0" fontId="14" fillId="0" borderId="218" xfId="1" applyFont="1" applyBorder="1" applyAlignment="1">
      <alignment horizontal="center" vertical="center"/>
    </xf>
    <xf numFmtId="0" fontId="0" fillId="0" borderId="218" xfId="0" applyBorder="1" applyAlignment="1">
      <alignment horizontal="center"/>
    </xf>
    <xf numFmtId="0" fontId="0" fillId="26" borderId="218" xfId="0" applyFill="1" applyBorder="1" applyAlignment="1">
      <alignment horizontal="center" vertical="center"/>
    </xf>
    <xf numFmtId="0" fontId="17" fillId="20" borderId="213" xfId="2" applyFont="1" applyFill="1" applyBorder="1" applyAlignment="1">
      <alignment horizontal="center" vertical="center"/>
    </xf>
    <xf numFmtId="0" fontId="15" fillId="28" borderId="224" xfId="2" applyFont="1" applyFill="1" applyBorder="1" applyAlignment="1">
      <alignment horizontal="center" vertical="center"/>
    </xf>
    <xf numFmtId="0" fontId="17" fillId="13" borderId="225" xfId="2" applyFont="1" applyFill="1" applyBorder="1" applyAlignment="1">
      <alignment horizontal="center" vertical="center"/>
    </xf>
    <xf numFmtId="0" fontId="15" fillId="4" borderId="226" xfId="2" applyFont="1" applyFill="1" applyBorder="1" applyAlignment="1">
      <alignment horizontal="center" vertical="center"/>
    </xf>
    <xf numFmtId="0" fontId="15" fillId="4" borderId="223" xfId="2" applyFont="1" applyFill="1" applyBorder="1" applyAlignment="1">
      <alignment horizontal="center" vertical="center"/>
    </xf>
    <xf numFmtId="0" fontId="15" fillId="4" borderId="227" xfId="2" applyFont="1" applyFill="1" applyBorder="1" applyAlignment="1">
      <alignment horizontal="center" vertical="center"/>
    </xf>
    <xf numFmtId="0" fontId="15" fillId="28" borderId="228" xfId="2" applyFont="1" applyFill="1" applyBorder="1" applyAlignment="1">
      <alignment horizontal="center" vertical="center"/>
    </xf>
    <xf numFmtId="0" fontId="15" fillId="28" borderId="229" xfId="2" applyFont="1" applyFill="1" applyBorder="1" applyAlignment="1">
      <alignment horizontal="center" vertical="center"/>
    </xf>
    <xf numFmtId="0" fontId="17" fillId="13" borderId="230" xfId="2" applyFont="1" applyFill="1" applyBorder="1" applyAlignment="1">
      <alignment horizontal="center" vertical="center"/>
    </xf>
    <xf numFmtId="0" fontId="15" fillId="4" borderId="228" xfId="2" applyFont="1" applyFill="1" applyBorder="1" applyAlignment="1">
      <alignment horizontal="center" vertical="center"/>
    </xf>
    <xf numFmtId="0" fontId="17" fillId="13" borderId="126" xfId="2" applyFont="1" applyFill="1" applyBorder="1" applyAlignment="1">
      <alignment horizontal="center" vertical="center"/>
    </xf>
    <xf numFmtId="0" fontId="17" fillId="27" borderId="218" xfId="2" applyFont="1" applyFill="1" applyBorder="1" applyAlignment="1">
      <alignment horizontal="center" vertical="center"/>
    </xf>
    <xf numFmtId="0" fontId="17" fillId="27" borderId="213" xfId="2" applyFont="1" applyFill="1" applyBorder="1" applyAlignment="1">
      <alignment horizontal="center" vertical="center"/>
    </xf>
    <xf numFmtId="0" fontId="0" fillId="0" borderId="230" xfId="0" applyBorder="1"/>
    <xf numFmtId="0" fontId="35" fillId="0" borderId="218" xfId="0" applyFont="1" applyBorder="1" applyAlignment="1">
      <alignment horizontal="left"/>
    </xf>
    <xf numFmtId="0" fontId="35" fillId="0" borderId="218" xfId="0" applyFont="1" applyBorder="1"/>
    <xf numFmtId="0" fontId="35" fillId="13" borderId="218" xfId="0" applyFont="1" applyFill="1" applyBorder="1"/>
    <xf numFmtId="0" fontId="17" fillId="31" borderId="218" xfId="2" applyFont="1" applyFill="1" applyBorder="1" applyAlignment="1">
      <alignment horizontal="center" vertical="center"/>
    </xf>
    <xf numFmtId="0" fontId="17" fillId="41" borderId="218" xfId="2" applyFont="1" applyFill="1" applyBorder="1" applyAlignment="1">
      <alignment horizontal="center" vertical="center"/>
    </xf>
    <xf numFmtId="0" fontId="27" fillId="31" borderId="218" xfId="0" applyFont="1" applyFill="1" applyBorder="1" applyAlignment="1">
      <alignment horizontal="center" vertical="center"/>
    </xf>
    <xf numFmtId="0" fontId="17" fillId="20" borderId="220" xfId="2" applyFont="1" applyFill="1" applyBorder="1" applyAlignment="1">
      <alignment horizontal="center" vertical="center"/>
    </xf>
    <xf numFmtId="0" fontId="17" fillId="29" borderId="220" xfId="2" applyFont="1" applyFill="1" applyBorder="1" applyAlignment="1">
      <alignment horizontal="center" vertical="center"/>
    </xf>
    <xf numFmtId="0" fontId="17" fillId="31" borderId="220" xfId="2" applyFont="1" applyFill="1" applyBorder="1" applyAlignment="1">
      <alignment horizontal="center" vertical="center"/>
    </xf>
    <xf numFmtId="0" fontId="17" fillId="13" borderId="220" xfId="2" applyFont="1" applyFill="1" applyBorder="1" applyAlignment="1">
      <alignment horizontal="center" vertical="center"/>
    </xf>
    <xf numFmtId="0" fontId="17" fillId="26" borderId="220" xfId="2" applyFont="1" applyFill="1" applyBorder="1" applyAlignment="1">
      <alignment horizontal="center" vertical="center"/>
    </xf>
    <xf numFmtId="0" fontId="17" fillId="26" borderId="189" xfId="2" applyFont="1" applyFill="1" applyBorder="1" applyAlignment="1">
      <alignment horizontal="center" vertical="center"/>
    </xf>
    <xf numFmtId="0" fontId="17" fillId="27" borderId="220" xfId="2" applyFont="1" applyFill="1" applyBorder="1" applyAlignment="1">
      <alignment horizontal="center" vertical="center"/>
    </xf>
    <xf numFmtId="0" fontId="27" fillId="13" borderId="220" xfId="0" applyFont="1" applyFill="1" applyBorder="1" applyAlignment="1">
      <alignment horizontal="center" vertical="center"/>
    </xf>
    <xf numFmtId="0" fontId="15" fillId="4" borderId="231" xfId="2" applyFont="1" applyFill="1" applyBorder="1" applyAlignment="1">
      <alignment horizontal="center" vertical="center"/>
    </xf>
    <xf numFmtId="0" fontId="17" fillId="63" borderId="117" xfId="0" applyFont="1" applyFill="1" applyBorder="1" applyAlignment="1">
      <alignment horizontal="center" vertical="center"/>
    </xf>
    <xf numFmtId="0" fontId="23" fillId="63" borderId="232" xfId="0" applyFont="1" applyFill="1" applyBorder="1" applyAlignment="1">
      <alignment horizontal="center" vertical="center"/>
    </xf>
    <xf numFmtId="0" fontId="17" fillId="34" borderId="233" xfId="0" applyFont="1" applyFill="1" applyBorder="1" applyAlignment="1">
      <alignment horizontal="center" vertical="center"/>
    </xf>
    <xf numFmtId="0" fontId="17" fillId="34" borderId="234" xfId="0" applyFont="1" applyFill="1" applyBorder="1" applyAlignment="1">
      <alignment horizontal="center" vertical="center"/>
    </xf>
    <xf numFmtId="0" fontId="15" fillId="46" borderId="235" xfId="2" applyFont="1" applyFill="1" applyBorder="1" applyAlignment="1">
      <alignment horizontal="center" vertical="center"/>
    </xf>
    <xf numFmtId="0" fontId="15" fillId="46" borderId="180" xfId="2" applyFont="1" applyFill="1" applyBorder="1" applyAlignment="1">
      <alignment horizontal="center" vertical="center"/>
    </xf>
    <xf numFmtId="0" fontId="14" fillId="0" borderId="220" xfId="0" applyFont="1" applyBorder="1" applyAlignment="1">
      <alignment horizontal="center" vertical="center"/>
    </xf>
    <xf numFmtId="0" fontId="15" fillId="28" borderId="236" xfId="2" applyFont="1" applyFill="1" applyBorder="1" applyAlignment="1">
      <alignment horizontal="center" vertical="center"/>
    </xf>
    <xf numFmtId="0" fontId="15" fillId="4" borderId="237" xfId="2" applyFont="1" applyFill="1" applyBorder="1" applyAlignment="1">
      <alignment horizontal="center" vertical="center"/>
    </xf>
    <xf numFmtId="0" fontId="50" fillId="27" borderId="215" xfId="2" applyFont="1" applyFill="1" applyBorder="1" applyAlignment="1" applyProtection="1">
      <alignment horizontal="center" vertical="center"/>
      <protection locked="0"/>
    </xf>
    <xf numFmtId="0" fontId="50" fillId="20" borderId="189" xfId="2" applyFont="1" applyFill="1" applyBorder="1" applyAlignment="1">
      <alignment horizontal="center" vertical="center"/>
    </xf>
    <xf numFmtId="0" fontId="50" fillId="20" borderId="222" xfId="2" applyFont="1" applyFill="1" applyBorder="1" applyAlignment="1">
      <alignment horizontal="center" vertical="center"/>
    </xf>
    <xf numFmtId="0" fontId="50" fillId="20" borderId="222" xfId="0" applyFont="1" applyFill="1" applyBorder="1" applyAlignment="1">
      <alignment horizontal="center" vertical="center"/>
    </xf>
    <xf numFmtId="0" fontId="50" fillId="20" borderId="189" xfId="0" applyFont="1" applyFill="1" applyBorder="1" applyAlignment="1">
      <alignment horizontal="center" vertical="center"/>
    </xf>
    <xf numFmtId="0" fontId="44" fillId="28" borderId="236" xfId="2" applyFont="1" applyFill="1" applyBorder="1" applyAlignment="1">
      <alignment horizontal="center" vertical="center"/>
    </xf>
    <xf numFmtId="0" fontId="50" fillId="11" borderId="230" xfId="0" applyFont="1" applyFill="1" applyBorder="1" applyAlignment="1">
      <alignment horizontal="center" vertical="center"/>
    </xf>
    <xf numFmtId="0" fontId="50" fillId="11" borderId="218" xfId="0" applyFont="1" applyFill="1" applyBorder="1" applyAlignment="1">
      <alignment horizontal="center" vertical="center"/>
    </xf>
    <xf numFmtId="0" fontId="50" fillId="13" borderId="218" xfId="2" applyFont="1" applyFill="1" applyBorder="1" applyAlignment="1">
      <alignment horizontal="center" vertical="center"/>
    </xf>
    <xf numFmtId="0" fontId="50" fillId="44" borderId="218" xfId="0" applyFont="1" applyFill="1" applyBorder="1" applyAlignment="1">
      <alignment horizontal="center" vertical="center"/>
    </xf>
    <xf numFmtId="0" fontId="50" fillId="13" borderId="221" xfId="2" applyFont="1" applyFill="1" applyBorder="1" applyAlignment="1">
      <alignment horizontal="center" vertical="center"/>
    </xf>
    <xf numFmtId="0" fontId="44" fillId="4" borderId="238" xfId="2" applyFont="1" applyFill="1" applyBorder="1" applyAlignment="1">
      <alignment horizontal="center" vertical="center"/>
    </xf>
    <xf numFmtId="0" fontId="50" fillId="11" borderId="215" xfId="2" applyFont="1" applyFill="1" applyBorder="1" applyAlignment="1">
      <alignment horizontal="center" vertical="center"/>
    </xf>
    <xf numFmtId="0" fontId="50" fillId="32" borderId="222" xfId="2" applyFont="1" applyFill="1" applyBorder="1" applyAlignment="1">
      <alignment horizontal="center" vertical="center"/>
    </xf>
    <xf numFmtId="0" fontId="50" fillId="29" borderId="222" xfId="2" applyFont="1" applyFill="1" applyBorder="1" applyAlignment="1">
      <alignment horizontal="center" vertical="center"/>
    </xf>
    <xf numFmtId="0" fontId="50" fillId="29" borderId="189" xfId="2" applyFont="1" applyFill="1" applyBorder="1" applyAlignment="1">
      <alignment horizontal="center" vertical="center"/>
    </xf>
    <xf numFmtId="0" fontId="50" fillId="13" borderId="239" xfId="2" applyFont="1" applyFill="1" applyBorder="1" applyAlignment="1">
      <alignment horizontal="center" vertical="center"/>
    </xf>
    <xf numFmtId="0" fontId="50" fillId="13" borderId="184" xfId="2" applyFont="1" applyFill="1" applyBorder="1" applyAlignment="1">
      <alignment horizontal="center" vertical="center"/>
    </xf>
    <xf numFmtId="0" fontId="50" fillId="13" borderId="185" xfId="2" applyFont="1" applyFill="1" applyBorder="1" applyAlignment="1">
      <alignment horizontal="center" vertical="center"/>
    </xf>
    <xf numFmtId="0" fontId="50" fillId="13" borderId="240" xfId="2" applyFont="1" applyFill="1" applyBorder="1" applyAlignment="1">
      <alignment horizontal="center" vertical="center"/>
    </xf>
    <xf numFmtId="0" fontId="50" fillId="13" borderId="96" xfId="2" applyFont="1" applyFill="1" applyBorder="1" applyAlignment="1">
      <alignment horizontal="center" vertical="center"/>
    </xf>
    <xf numFmtId="0" fontId="50" fillId="28" borderId="239" xfId="2" applyFont="1" applyFill="1" applyBorder="1" applyAlignment="1">
      <alignment horizontal="center" vertical="center"/>
    </xf>
    <xf numFmtId="0" fontId="50" fillId="27" borderId="240" xfId="2" applyFont="1" applyFill="1" applyBorder="1" applyAlignment="1">
      <alignment horizontal="center" vertical="center"/>
    </xf>
    <xf numFmtId="0" fontId="50" fillId="0" borderId="239" xfId="2" applyFont="1" applyBorder="1" applyAlignment="1">
      <alignment horizontal="center" vertical="center"/>
    </xf>
    <xf numFmtId="0" fontId="50" fillId="0" borderId="184" xfId="2" applyFont="1" applyBorder="1" applyAlignment="1">
      <alignment horizontal="center" vertical="center"/>
    </xf>
    <xf numFmtId="0" fontId="50" fillId="0" borderId="185" xfId="2" applyFont="1" applyBorder="1" applyAlignment="1">
      <alignment horizontal="center" vertical="center"/>
    </xf>
    <xf numFmtId="0" fontId="50" fillId="20" borderId="240" xfId="2" applyFont="1" applyFill="1" applyBorder="1" applyAlignment="1">
      <alignment horizontal="center" vertical="center"/>
    </xf>
    <xf numFmtId="0" fontId="50" fillId="20" borderId="96" xfId="2" applyFont="1" applyFill="1" applyBorder="1" applyAlignment="1">
      <alignment horizontal="center" vertical="center"/>
    </xf>
    <xf numFmtId="0" fontId="50" fillId="0" borderId="242" xfId="2" applyFont="1" applyBorder="1" applyAlignment="1">
      <alignment horizontal="center" vertical="center"/>
    </xf>
    <xf numFmtId="0" fontId="50" fillId="13" borderId="243" xfId="2" applyFont="1" applyFill="1" applyBorder="1" applyAlignment="1">
      <alignment horizontal="center" vertical="center"/>
    </xf>
    <xf numFmtId="0" fontId="50" fillId="27" borderId="33" xfId="2" applyFont="1" applyFill="1" applyBorder="1" applyAlignment="1">
      <alignment horizontal="center" vertical="center"/>
    </xf>
    <xf numFmtId="0" fontId="50" fillId="27" borderId="175" xfId="2" applyFont="1" applyFill="1" applyBorder="1" applyAlignment="1">
      <alignment horizontal="center" vertical="center"/>
    </xf>
    <xf numFmtId="0" fontId="50" fillId="27" borderId="96" xfId="2" applyFont="1" applyFill="1" applyBorder="1" applyAlignment="1">
      <alignment horizontal="center" vertical="center"/>
    </xf>
    <xf numFmtId="0" fontId="50" fillId="28" borderId="184" xfId="2" applyFont="1" applyFill="1" applyBorder="1" applyAlignment="1">
      <alignment horizontal="center" vertical="center"/>
    </xf>
    <xf numFmtId="0" fontId="50" fillId="28" borderId="185" xfId="2" applyFont="1" applyFill="1" applyBorder="1" applyAlignment="1">
      <alignment horizontal="center" vertical="center"/>
    </xf>
    <xf numFmtId="0" fontId="50" fillId="28" borderId="240" xfId="2" applyFont="1" applyFill="1" applyBorder="1" applyAlignment="1">
      <alignment horizontal="center" vertical="center"/>
    </xf>
    <xf numFmtId="0" fontId="52" fillId="73" borderId="240" xfId="2" applyFont="1" applyFill="1" applyBorder="1" applyAlignment="1">
      <alignment horizontal="center" vertical="center"/>
    </xf>
    <xf numFmtId="0" fontId="53" fillId="0" borderId="240" xfId="0" applyFont="1" applyBorder="1" applyAlignment="1">
      <alignment horizontal="center" vertical="center"/>
    </xf>
    <xf numFmtId="164" fontId="53" fillId="0" borderId="240" xfId="0" applyNumberFormat="1" applyFont="1" applyBorder="1" applyAlignment="1">
      <alignment horizontal="center" vertical="center"/>
    </xf>
    <xf numFmtId="0" fontId="54" fillId="0" borderId="96" xfId="1" applyFont="1" applyBorder="1" applyAlignment="1">
      <alignment horizontal="center" vertical="center"/>
    </xf>
    <xf numFmtId="0" fontId="46" fillId="0" borderId="240" xfId="0" applyFont="1" applyBorder="1" applyAlignment="1">
      <alignment horizontal="center" vertical="center"/>
    </xf>
    <xf numFmtId="0" fontId="46" fillId="0" borderId="240" xfId="0" applyFont="1" applyBorder="1" applyAlignment="1">
      <alignment horizontal="center"/>
    </xf>
    <xf numFmtId="0" fontId="54" fillId="11" borderId="240" xfId="1" applyFont="1" applyFill="1" applyBorder="1" applyAlignment="1">
      <alignment horizontal="center" vertical="center"/>
    </xf>
    <xf numFmtId="0" fontId="54" fillId="13" borderId="240" xfId="1" applyFont="1" applyFill="1" applyBorder="1" applyAlignment="1">
      <alignment horizontal="center" vertical="center"/>
    </xf>
    <xf numFmtId="0" fontId="0" fillId="0" borderId="240" xfId="0" applyBorder="1" applyAlignment="1">
      <alignment horizontal="center"/>
    </xf>
    <xf numFmtId="0" fontId="0" fillId="13" borderId="240" xfId="0" applyFill="1" applyBorder="1" applyAlignment="1">
      <alignment horizontal="center" vertical="center"/>
    </xf>
    <xf numFmtId="0" fontId="0" fillId="0" borderId="240" xfId="0" applyBorder="1"/>
    <xf numFmtId="0" fontId="0" fillId="0" borderId="244" xfId="0" applyBorder="1"/>
    <xf numFmtId="0" fontId="17" fillId="27" borderId="245" xfId="2" applyFont="1" applyFill="1" applyBorder="1" applyAlignment="1" applyProtection="1">
      <alignment horizontal="center" vertical="center"/>
      <protection locked="0"/>
    </xf>
    <xf numFmtId="0" fontId="17" fillId="20" borderId="246" xfId="2" applyFont="1" applyFill="1" applyBorder="1" applyAlignment="1">
      <alignment horizontal="center" vertical="center"/>
    </xf>
    <xf numFmtId="0" fontId="17" fillId="20" borderId="246" xfId="0" applyFont="1" applyFill="1" applyBorder="1" applyAlignment="1">
      <alignment horizontal="center" vertical="center"/>
    </xf>
    <xf numFmtId="0" fontId="23" fillId="39" borderId="247" xfId="2" applyFont="1" applyFill="1" applyBorder="1" applyAlignment="1">
      <alignment horizontal="center" vertical="center"/>
    </xf>
    <xf numFmtId="0" fontId="17" fillId="13" borderId="230" xfId="0" applyFont="1" applyFill="1" applyBorder="1" applyAlignment="1">
      <alignment horizontal="center" vertical="center"/>
    </xf>
    <xf numFmtId="0" fontId="17" fillId="13" borderId="244" xfId="0" applyFont="1" applyFill="1" applyBorder="1" applyAlignment="1">
      <alignment horizontal="center" vertical="center"/>
    </xf>
    <xf numFmtId="0" fontId="17" fillId="13" borderId="241" xfId="0" applyFont="1" applyFill="1" applyBorder="1" applyAlignment="1">
      <alignment horizontal="center" vertical="center"/>
    </xf>
    <xf numFmtId="0" fontId="23" fillId="44" borderId="248" xfId="2" applyFont="1" applyFill="1" applyBorder="1" applyAlignment="1">
      <alignment horizontal="center" vertical="center"/>
    </xf>
    <xf numFmtId="0" fontId="17" fillId="20" borderId="245" xfId="2" applyFont="1" applyFill="1" applyBorder="1" applyAlignment="1">
      <alignment horizontal="center" vertical="center"/>
    </xf>
    <xf numFmtId="0" fontId="17" fillId="29" borderId="246" xfId="2" applyFont="1" applyFill="1" applyBorder="1" applyAlignment="1">
      <alignment horizontal="center" vertical="center"/>
    </xf>
    <xf numFmtId="0" fontId="17" fillId="13" borderId="249" xfId="0" applyFont="1" applyFill="1" applyBorder="1" applyAlignment="1">
      <alignment horizontal="center" vertical="center"/>
    </xf>
    <xf numFmtId="0" fontId="17" fillId="13" borderId="246" xfId="0" applyFont="1" applyFill="1" applyBorder="1" applyAlignment="1">
      <alignment horizontal="center" vertical="center"/>
    </xf>
    <xf numFmtId="0" fontId="17" fillId="20" borderId="249" xfId="0" applyFont="1" applyFill="1" applyBorder="1" applyAlignment="1">
      <alignment horizontal="center" vertical="center"/>
    </xf>
    <xf numFmtId="0" fontId="17" fillId="27" borderId="250" xfId="2" applyFont="1" applyFill="1" applyBorder="1" applyAlignment="1">
      <alignment horizontal="center" vertical="center"/>
    </xf>
    <xf numFmtId="0" fontId="17" fillId="27" borderId="244" xfId="2" applyFont="1" applyFill="1" applyBorder="1" applyAlignment="1">
      <alignment horizontal="center" vertical="center"/>
    </xf>
    <xf numFmtId="0" fontId="17" fillId="27" borderId="241" xfId="2" applyFont="1" applyFill="1" applyBorder="1" applyAlignment="1">
      <alignment horizontal="center" vertical="center"/>
    </xf>
    <xf numFmtId="0" fontId="23" fillId="39" borderId="109" xfId="2" applyFont="1" applyFill="1" applyBorder="1" applyAlignment="1">
      <alignment horizontal="center" vertical="center"/>
    </xf>
    <xf numFmtId="0" fontId="17" fillId="27" borderId="249" xfId="2" applyFont="1" applyFill="1" applyBorder="1" applyAlignment="1">
      <alignment horizontal="center" vertical="center"/>
    </xf>
    <xf numFmtId="0" fontId="17" fillId="27" borderId="246" xfId="2" applyFont="1" applyFill="1" applyBorder="1" applyAlignment="1">
      <alignment horizontal="center" vertical="center"/>
    </xf>
    <xf numFmtId="0" fontId="17" fillId="13" borderId="251" xfId="0" applyFont="1" applyFill="1" applyBorder="1" applyAlignment="1">
      <alignment horizontal="center" vertical="center"/>
    </xf>
    <xf numFmtId="0" fontId="17" fillId="13" borderId="252" xfId="0" applyFont="1" applyFill="1" applyBorder="1" applyAlignment="1">
      <alignment horizontal="center" vertical="center"/>
    </xf>
    <xf numFmtId="0" fontId="17" fillId="27" borderId="245" xfId="2" applyFont="1" applyFill="1" applyBorder="1" applyAlignment="1">
      <alignment horizontal="center" vertical="center"/>
    </xf>
    <xf numFmtId="0" fontId="16" fillId="48" borderId="249" xfId="2" applyFont="1" applyFill="1" applyBorder="1" applyAlignment="1">
      <alignment horizontal="center" vertical="center"/>
    </xf>
    <xf numFmtId="0" fontId="28" fillId="0" borderId="246" xfId="0" applyFont="1" applyBorder="1" applyAlignment="1">
      <alignment horizontal="center" vertical="center"/>
    </xf>
    <xf numFmtId="164" fontId="28" fillId="0" borderId="246" xfId="0" applyNumberFormat="1" applyFont="1" applyBorder="1" applyAlignment="1">
      <alignment horizontal="center" vertical="center"/>
    </xf>
    <xf numFmtId="0" fontId="27" fillId="0" borderId="246" xfId="0" applyFont="1" applyBorder="1" applyAlignment="1">
      <alignment horizontal="center" vertical="center"/>
    </xf>
    <xf numFmtId="0" fontId="27" fillId="0" borderId="244" xfId="0" applyFont="1" applyBorder="1" applyAlignment="1">
      <alignment horizontal="center"/>
    </xf>
    <xf numFmtId="0" fontId="14" fillId="0" borderId="246" xfId="1" applyFont="1" applyBorder="1" applyAlignment="1">
      <alignment horizontal="center" vertical="center"/>
    </xf>
    <xf numFmtId="0" fontId="17" fillId="0" borderId="246" xfId="0" applyFont="1" applyBorder="1" applyAlignment="1">
      <alignment horizontal="center" vertical="center"/>
    </xf>
    <xf numFmtId="0" fontId="0" fillId="13" borderId="246" xfId="0" applyFill="1" applyBorder="1" applyAlignment="1">
      <alignment horizontal="center"/>
    </xf>
    <xf numFmtId="0" fontId="0" fillId="13" borderId="246" xfId="0" applyFill="1" applyBorder="1" applyAlignment="1">
      <alignment horizontal="center" vertical="center"/>
    </xf>
    <xf numFmtId="0" fontId="0" fillId="0" borderId="246" xfId="0" applyBorder="1"/>
    <xf numFmtId="0" fontId="16" fillId="20" borderId="74" xfId="2" applyFont="1" applyFill="1" applyBorder="1" applyAlignment="1">
      <alignment horizontal="center" vertical="center"/>
    </xf>
    <xf numFmtId="0" fontId="16" fillId="0" borderId="253" xfId="2" applyFont="1" applyBorder="1" applyAlignment="1">
      <alignment horizontal="center" vertical="center"/>
    </xf>
    <xf numFmtId="0" fontId="17" fillId="13" borderId="220" xfId="0" applyFont="1" applyFill="1" applyBorder="1" applyAlignment="1">
      <alignment horizontal="center" vertical="center"/>
    </xf>
    <xf numFmtId="0" fontId="17" fillId="13" borderId="254" xfId="0" applyFont="1" applyFill="1" applyBorder="1" applyAlignment="1">
      <alignment horizontal="center" vertical="center"/>
    </xf>
    <xf numFmtId="0" fontId="16" fillId="0" borderId="255" xfId="2" applyFont="1" applyBorder="1" applyAlignment="1">
      <alignment horizontal="center" vertical="center"/>
    </xf>
    <xf numFmtId="0" fontId="16" fillId="0" borderId="256" xfId="2" applyFont="1" applyBorder="1" applyAlignment="1">
      <alignment horizontal="center" vertical="center"/>
    </xf>
    <xf numFmtId="0" fontId="15" fillId="28" borderId="112" xfId="2" applyFont="1" applyFill="1" applyBorder="1" applyAlignment="1">
      <alignment horizontal="center" vertical="center"/>
    </xf>
    <xf numFmtId="0" fontId="41" fillId="49" borderId="257" xfId="0" applyFont="1" applyFill="1" applyBorder="1" applyAlignment="1">
      <alignment horizontal="center" vertical="center"/>
    </xf>
    <xf numFmtId="0" fontId="23" fillId="63" borderId="257" xfId="0" applyFont="1" applyFill="1" applyBorder="1" applyAlignment="1">
      <alignment horizontal="center" vertical="center"/>
    </xf>
    <xf numFmtId="0" fontId="48" fillId="13" borderId="244" xfId="0" applyFont="1" applyFill="1" applyBorder="1" applyAlignment="1">
      <alignment horizontal="center" vertical="center"/>
    </xf>
    <xf numFmtId="0" fontId="17" fillId="13" borderId="244" xfId="2" applyFont="1" applyFill="1" applyBorder="1" applyAlignment="1">
      <alignment horizontal="center" vertical="center"/>
    </xf>
    <xf numFmtId="0" fontId="17" fillId="74" borderId="244" xfId="4" applyFont="1" applyFill="1" applyBorder="1" applyAlignment="1">
      <alignment horizontal="center" vertical="center"/>
    </xf>
    <xf numFmtId="0" fontId="50" fillId="13" borderId="244" xfId="2" applyFont="1" applyFill="1" applyBorder="1" applyAlignment="1">
      <alignment horizontal="center" vertical="center"/>
    </xf>
    <xf numFmtId="0" fontId="17" fillId="74" borderId="244" xfId="0" applyFont="1" applyFill="1" applyBorder="1" applyAlignment="1">
      <alignment horizontal="center" vertical="center"/>
    </xf>
    <xf numFmtId="0" fontId="17" fillId="13" borderId="244" xfId="2" applyFont="1" applyFill="1" applyBorder="1" applyAlignment="1">
      <alignment horizontal="center"/>
    </xf>
    <xf numFmtId="0" fontId="17" fillId="75" borderId="244" xfId="2" applyFont="1" applyFill="1" applyBorder="1" applyAlignment="1">
      <alignment horizontal="center" vertical="center"/>
    </xf>
    <xf numFmtId="0" fontId="40" fillId="13" borderId="244" xfId="0" applyFont="1" applyFill="1" applyBorder="1" applyAlignment="1">
      <alignment horizontal="center" vertical="center"/>
    </xf>
    <xf numFmtId="0" fontId="40" fillId="53" borderId="244" xfId="0" applyFont="1" applyFill="1" applyBorder="1" applyAlignment="1">
      <alignment horizontal="center" vertical="center"/>
    </xf>
    <xf numFmtId="0" fontId="17" fillId="13" borderId="244" xfId="9" applyFont="1" applyFill="1" applyBorder="1" applyAlignment="1" applyProtection="1">
      <alignment horizontal="center" vertical="center"/>
    </xf>
    <xf numFmtId="0" fontId="17" fillId="77" borderId="244" xfId="2" applyFont="1" applyFill="1" applyBorder="1" applyAlignment="1">
      <alignment horizontal="center" vertical="center"/>
    </xf>
    <xf numFmtId="2" fontId="0" fillId="13" borderId="153" xfId="0" applyNumberFormat="1" applyFill="1" applyBorder="1" applyAlignment="1">
      <alignment horizontal="center"/>
    </xf>
    <xf numFmtId="0" fontId="23" fillId="0" borderId="258" xfId="2" applyFont="1" applyBorder="1" applyAlignment="1">
      <alignment horizontal="center" vertical="center"/>
    </xf>
    <xf numFmtId="0" fontId="15" fillId="4" borderId="259" xfId="2" applyFont="1" applyFill="1" applyBorder="1" applyAlignment="1">
      <alignment horizontal="center" vertical="center"/>
    </xf>
    <xf numFmtId="0" fontId="23" fillId="44" borderId="259" xfId="2" applyFont="1" applyFill="1" applyBorder="1" applyAlignment="1">
      <alignment horizontal="center" vertical="center"/>
    </xf>
    <xf numFmtId="0" fontId="44" fillId="4" borderId="259" xfId="2" applyFont="1" applyFill="1" applyBorder="1" applyAlignment="1">
      <alignment horizontal="center" vertical="center"/>
    </xf>
    <xf numFmtId="0" fontId="17" fillId="44" borderId="220" xfId="2" applyFont="1" applyFill="1" applyBorder="1" applyAlignment="1">
      <alignment horizontal="center" vertical="center"/>
    </xf>
    <xf numFmtId="0" fontId="17" fillId="44" borderId="220" xfId="4" applyFont="1" applyFill="1" applyBorder="1" applyAlignment="1">
      <alignment horizontal="center" vertical="center"/>
    </xf>
    <xf numFmtId="0" fontId="50" fillId="13" borderId="189" xfId="2" applyFont="1" applyFill="1" applyBorder="1" applyAlignment="1">
      <alignment horizontal="center" vertical="center"/>
    </xf>
    <xf numFmtId="0" fontId="17" fillId="44" borderId="220" xfId="0" applyFont="1" applyFill="1" applyBorder="1" applyAlignment="1">
      <alignment horizontal="center" vertical="center"/>
    </xf>
    <xf numFmtId="0" fontId="15" fillId="4" borderId="220" xfId="2" applyFont="1" applyFill="1" applyBorder="1" applyAlignment="1">
      <alignment horizontal="center" vertical="center"/>
    </xf>
    <xf numFmtId="0" fontId="0" fillId="0" borderId="220" xfId="0" applyBorder="1"/>
    <xf numFmtId="0" fontId="17" fillId="34" borderId="121" xfId="0" applyFont="1" applyFill="1" applyBorder="1" applyAlignment="1">
      <alignment horizontal="center" vertical="center"/>
    </xf>
    <xf numFmtId="0" fontId="41" fillId="54" borderId="260" xfId="0" applyFont="1" applyFill="1" applyBorder="1" applyAlignment="1">
      <alignment horizontal="center" vertical="center"/>
    </xf>
    <xf numFmtId="0" fontId="15" fillId="4" borderId="261" xfId="2" applyFont="1" applyFill="1" applyBorder="1" applyAlignment="1">
      <alignment horizontal="center" vertical="center"/>
    </xf>
    <xf numFmtId="0" fontId="23" fillId="65" borderId="259" xfId="2" applyFont="1" applyFill="1" applyBorder="1" applyAlignment="1">
      <alignment horizontal="center" vertical="center"/>
    </xf>
    <xf numFmtId="0" fontId="23" fillId="34" borderId="262" xfId="0" applyFont="1" applyFill="1" applyBorder="1" applyAlignment="1">
      <alignment horizontal="center" vertical="center"/>
    </xf>
    <xf numFmtId="0" fontId="15" fillId="4" borderId="129" xfId="2" applyFont="1" applyFill="1" applyBorder="1" applyAlignment="1">
      <alignment horizontal="center" vertical="center"/>
    </xf>
    <xf numFmtId="0" fontId="41" fillId="0" borderId="263" xfId="0" applyFont="1" applyBorder="1" applyAlignment="1">
      <alignment horizontal="center" vertical="center"/>
    </xf>
    <xf numFmtId="0" fontId="15" fillId="0" borderId="193" xfId="2" applyFont="1" applyBorder="1" applyAlignment="1">
      <alignment horizontal="center" vertical="center"/>
    </xf>
    <xf numFmtId="0" fontId="15" fillId="0" borderId="264" xfId="2" applyFont="1" applyBorder="1" applyAlignment="1">
      <alignment horizontal="center" vertical="center"/>
    </xf>
    <xf numFmtId="0" fontId="23" fillId="0" borderId="193" xfId="2" applyFont="1" applyBorder="1" applyAlignment="1">
      <alignment horizontal="center" vertical="center"/>
    </xf>
    <xf numFmtId="0" fontId="15" fillId="0" borderId="265" xfId="2" applyFont="1" applyBorder="1" applyAlignment="1">
      <alignment horizontal="center" vertical="center"/>
    </xf>
    <xf numFmtId="0" fontId="44" fillId="0" borderId="193" xfId="2" applyFont="1" applyBorder="1" applyAlignment="1">
      <alignment horizontal="center" vertical="center"/>
    </xf>
    <xf numFmtId="0" fontId="23" fillId="0" borderId="266" xfId="0" applyFont="1" applyBorder="1" applyAlignment="1">
      <alignment horizontal="center" vertical="center"/>
    </xf>
    <xf numFmtId="0" fontId="44" fillId="4" borderId="193" xfId="2" applyFont="1" applyFill="1" applyBorder="1" applyAlignment="1">
      <alignment horizontal="center" vertical="center"/>
    </xf>
    <xf numFmtId="0" fontId="15" fillId="4" borderId="265" xfId="2" applyFont="1" applyFill="1" applyBorder="1" applyAlignment="1">
      <alignment horizontal="center" vertical="center"/>
    </xf>
    <xf numFmtId="0" fontId="23" fillId="44" borderId="193" xfId="2" applyFont="1" applyFill="1" applyBorder="1" applyAlignment="1">
      <alignment horizontal="center" vertical="center"/>
    </xf>
    <xf numFmtId="0" fontId="44" fillId="28" borderId="267" xfId="2" applyFont="1" applyFill="1" applyBorder="1" applyAlignment="1">
      <alignment horizontal="center" vertical="center"/>
    </xf>
    <xf numFmtId="0" fontId="15" fillId="28" borderId="268" xfId="2" applyFont="1" applyFill="1" applyBorder="1" applyAlignment="1">
      <alignment horizontal="center" vertical="center"/>
    </xf>
    <xf numFmtId="0" fontId="44" fillId="4" borderId="267" xfId="2" applyFont="1" applyFill="1" applyBorder="1" applyAlignment="1">
      <alignment horizontal="center" vertical="center"/>
    </xf>
    <xf numFmtId="0" fontId="23" fillId="44" borderId="268" xfId="2" applyFont="1" applyFill="1" applyBorder="1" applyAlignment="1">
      <alignment horizontal="center" vertical="center"/>
    </xf>
    <xf numFmtId="0" fontId="44" fillId="28" borderId="268" xfId="2" applyFont="1" applyFill="1" applyBorder="1" applyAlignment="1">
      <alignment horizontal="center" vertical="center"/>
    </xf>
    <xf numFmtId="0" fontId="15" fillId="28" borderId="265" xfId="2" applyFont="1" applyFill="1" applyBorder="1" applyAlignment="1">
      <alignment horizontal="center" vertical="center"/>
    </xf>
    <xf numFmtId="0" fontId="15" fillId="28" borderId="129" xfId="2" applyFont="1" applyFill="1" applyBorder="1" applyAlignment="1">
      <alignment horizontal="center" vertical="center"/>
    </xf>
    <xf numFmtId="0" fontId="15" fillId="28" borderId="269" xfId="2" applyFont="1" applyFill="1" applyBorder="1" applyAlignment="1">
      <alignment horizontal="center" vertical="center"/>
    </xf>
    <xf numFmtId="0" fontId="23" fillId="39" borderId="259" xfId="2" applyFont="1" applyFill="1" applyBorder="1" applyAlignment="1">
      <alignment horizontal="center" vertical="center"/>
    </xf>
    <xf numFmtId="0" fontId="44" fillId="28" borderId="259" xfId="2" applyFont="1" applyFill="1" applyBorder="1" applyAlignment="1">
      <alignment horizontal="center" vertical="center"/>
    </xf>
    <xf numFmtId="0" fontId="23" fillId="39" borderId="270" xfId="2" applyFont="1" applyFill="1" applyBorder="1" applyAlignment="1">
      <alignment horizontal="center" vertical="center"/>
    </xf>
    <xf numFmtId="0" fontId="15" fillId="28" borderId="271" xfId="2" applyFont="1" applyFill="1" applyBorder="1" applyAlignment="1">
      <alignment horizontal="center" vertical="center"/>
    </xf>
    <xf numFmtId="0" fontId="16" fillId="0" borderId="272" xfId="2" applyFont="1" applyBorder="1" applyAlignment="1">
      <alignment horizontal="center" vertical="center"/>
    </xf>
    <xf numFmtId="0" fontId="48" fillId="13" borderId="230" xfId="0" applyFont="1" applyFill="1" applyBorder="1" applyAlignment="1">
      <alignment horizontal="center" vertical="center"/>
    </xf>
    <xf numFmtId="0" fontId="17" fillId="74" borderId="230" xfId="4" applyFont="1" applyFill="1" applyBorder="1" applyAlignment="1">
      <alignment horizontal="center" vertical="center"/>
    </xf>
    <xf numFmtId="0" fontId="50" fillId="13" borderId="230" xfId="2" applyFont="1" applyFill="1" applyBorder="1" applyAlignment="1">
      <alignment horizontal="center" vertical="center"/>
    </xf>
    <xf numFmtId="0" fontId="17" fillId="74" borderId="230" xfId="0" applyFont="1" applyFill="1" applyBorder="1" applyAlignment="1">
      <alignment horizontal="center" vertical="center"/>
    </xf>
    <xf numFmtId="0" fontId="17" fillId="13" borderId="230" xfId="2" applyFont="1" applyFill="1" applyBorder="1" applyAlignment="1">
      <alignment horizontal="center"/>
    </xf>
    <xf numFmtId="0" fontId="17" fillId="75" borderId="230" xfId="2" applyFont="1" applyFill="1" applyBorder="1" applyAlignment="1">
      <alignment horizontal="center" vertical="center"/>
    </xf>
    <xf numFmtId="0" fontId="40" fillId="13" borderId="230" xfId="0" applyFont="1" applyFill="1" applyBorder="1" applyAlignment="1">
      <alignment horizontal="center" vertical="center"/>
    </xf>
    <xf numFmtId="0" fontId="17" fillId="76" borderId="230" xfId="0" applyFont="1" applyFill="1" applyBorder="1" applyAlignment="1">
      <alignment horizontal="center" vertical="center"/>
    </xf>
    <xf numFmtId="0" fontId="41" fillId="49" borderId="273" xfId="0" applyFont="1" applyFill="1" applyBorder="1" applyAlignment="1">
      <alignment horizontal="center" vertical="center"/>
    </xf>
    <xf numFmtId="0" fontId="15" fillId="28" borderId="264" xfId="2" applyFont="1" applyFill="1" applyBorder="1" applyAlignment="1">
      <alignment horizontal="center" vertical="center"/>
    </xf>
    <xf numFmtId="0" fontId="23" fillId="39" borderId="193" xfId="2" applyFont="1" applyFill="1" applyBorder="1" applyAlignment="1">
      <alignment horizontal="center" vertical="center"/>
    </xf>
    <xf numFmtId="0" fontId="44" fillId="28" borderId="193" xfId="2" applyFont="1" applyFill="1" applyBorder="1" applyAlignment="1">
      <alignment horizontal="center" vertical="center"/>
    </xf>
    <xf numFmtId="0" fontId="41" fillId="49" borderId="263" xfId="0" applyFont="1" applyFill="1" applyBorder="1" applyAlignment="1">
      <alignment horizontal="center" vertical="center"/>
    </xf>
    <xf numFmtId="0" fontId="23" fillId="63" borderId="266" xfId="0" applyFont="1" applyFill="1" applyBorder="1" applyAlignment="1">
      <alignment horizontal="center" vertical="center"/>
    </xf>
    <xf numFmtId="0" fontId="48" fillId="13" borderId="220" xfId="0" applyFont="1" applyFill="1" applyBorder="1" applyAlignment="1">
      <alignment horizontal="center" vertical="center"/>
    </xf>
    <xf numFmtId="0" fontId="17" fillId="13" borderId="220" xfId="9" applyFont="1" applyFill="1" applyBorder="1" applyAlignment="1" applyProtection="1">
      <alignment horizontal="center" vertical="center"/>
    </xf>
    <xf numFmtId="0" fontId="50" fillId="13" borderId="220" xfId="2" applyFont="1" applyFill="1" applyBorder="1" applyAlignment="1">
      <alignment horizontal="center" vertical="center"/>
    </xf>
    <xf numFmtId="0" fontId="17" fillId="74" borderId="220" xfId="0" applyFont="1" applyFill="1" applyBorder="1" applyAlignment="1">
      <alignment horizontal="center" vertical="center"/>
    </xf>
    <xf numFmtId="0" fontId="17" fillId="13" borderId="220" xfId="2" applyFont="1" applyFill="1" applyBorder="1" applyAlignment="1">
      <alignment horizontal="center"/>
    </xf>
    <xf numFmtId="0" fontId="17" fillId="77" borderId="220" xfId="2" applyFont="1" applyFill="1" applyBorder="1" applyAlignment="1">
      <alignment horizontal="center" vertical="center"/>
    </xf>
    <xf numFmtId="0" fontId="40" fillId="13" borderId="220" xfId="0" applyFont="1" applyFill="1" applyBorder="1" applyAlignment="1">
      <alignment horizontal="center" vertical="center"/>
    </xf>
    <xf numFmtId="0" fontId="41" fillId="54" borderId="273" xfId="0" applyFont="1" applyFill="1" applyBorder="1" applyAlignment="1">
      <alignment horizontal="center" vertical="center"/>
    </xf>
    <xf numFmtId="0" fontId="15" fillId="4" borderId="195" xfId="2" applyFont="1" applyFill="1" applyBorder="1" applyAlignment="1">
      <alignment horizontal="center" vertical="center"/>
    </xf>
    <xf numFmtId="0" fontId="23" fillId="34" borderId="160" xfId="0" applyFont="1" applyFill="1" applyBorder="1" applyAlignment="1">
      <alignment horizontal="center" vertical="center"/>
    </xf>
    <xf numFmtId="0" fontId="51" fillId="28" borderId="274" xfId="2" applyFont="1" applyFill="1" applyBorder="1" applyAlignment="1">
      <alignment horizontal="center" vertical="center"/>
    </xf>
    <xf numFmtId="0" fontId="23" fillId="28" borderId="265" xfId="2" applyFont="1" applyFill="1" applyBorder="1" applyAlignment="1">
      <alignment horizontal="center" vertical="center"/>
    </xf>
    <xf numFmtId="0" fontId="23" fillId="39" borderId="274" xfId="2" applyFont="1" applyFill="1" applyBorder="1" applyAlignment="1">
      <alignment horizontal="center" vertical="center"/>
    </xf>
    <xf numFmtId="0" fontId="17" fillId="78" borderId="153" xfId="2" applyFont="1" applyFill="1" applyBorder="1" applyAlignment="1">
      <alignment horizontal="center" vertical="center"/>
    </xf>
    <xf numFmtId="0" fontId="17" fillId="78" borderId="186" xfId="2" applyFont="1" applyFill="1" applyBorder="1" applyAlignment="1">
      <alignment horizontal="center" vertical="center"/>
    </xf>
    <xf numFmtId="0" fontId="17" fillId="67" borderId="220" xfId="2" applyFont="1" applyFill="1" applyBorder="1" applyAlignment="1">
      <alignment horizontal="center" vertical="center"/>
    </xf>
    <xf numFmtId="0" fontId="17" fillId="78" borderId="188" xfId="2" applyFont="1" applyFill="1" applyBorder="1" applyAlignment="1">
      <alignment horizontal="center" vertical="center"/>
    </xf>
    <xf numFmtId="0" fontId="17" fillId="57" borderId="186" xfId="2" applyFont="1" applyFill="1" applyBorder="1" applyAlignment="1">
      <alignment horizontal="center" vertical="center"/>
    </xf>
    <xf numFmtId="0" fontId="17" fillId="67" borderId="244" xfId="2" applyFont="1" applyFill="1" applyBorder="1" applyAlignment="1">
      <alignment horizontal="center" vertical="center"/>
    </xf>
    <xf numFmtId="0" fontId="48" fillId="49" borderId="232" xfId="0" applyFont="1" applyFill="1" applyBorder="1" applyAlignment="1">
      <alignment horizontal="center" vertical="center"/>
    </xf>
    <xf numFmtId="0" fontId="17" fillId="39" borderId="61" xfId="2" applyFont="1" applyFill="1" applyBorder="1" applyAlignment="1">
      <alignment horizontal="center" vertical="center"/>
    </xf>
    <xf numFmtId="0" fontId="17" fillId="39" borderId="61" xfId="9" applyFont="1" applyFill="1" applyBorder="1" applyAlignment="1" applyProtection="1">
      <alignment horizontal="center" vertical="center"/>
    </xf>
    <xf numFmtId="0" fontId="17" fillId="26" borderId="61" xfId="2" applyFont="1" applyFill="1" applyBorder="1" applyAlignment="1">
      <alignment horizontal="center" vertical="center"/>
    </xf>
    <xf numFmtId="0" fontId="17" fillId="20" borderId="62" xfId="2" applyFont="1" applyFill="1" applyBorder="1" applyAlignment="1">
      <alignment horizontal="center" vertical="center"/>
    </xf>
    <xf numFmtId="0" fontId="17" fillId="20" borderId="0" xfId="2" applyFont="1" applyFill="1" applyBorder="1" applyAlignment="1">
      <alignment horizontal="center" vertical="center"/>
    </xf>
    <xf numFmtId="0" fontId="50" fillId="28" borderId="175" xfId="2" applyFont="1" applyFill="1" applyBorder="1" applyAlignment="1">
      <alignment horizontal="center" vertical="center"/>
    </xf>
    <xf numFmtId="0" fontId="17" fillId="64" borderId="175" xfId="2" applyFont="1" applyFill="1" applyBorder="1" applyAlignment="1">
      <alignment horizontal="center" vertical="center"/>
    </xf>
    <xf numFmtId="0" fontId="40" fillId="49" borderId="275" xfId="0" applyFont="1" applyFill="1" applyBorder="1" applyAlignment="1">
      <alignment horizontal="center" vertical="center"/>
    </xf>
    <xf numFmtId="0" fontId="17" fillId="33" borderId="0" xfId="0" applyFont="1" applyFill="1" applyBorder="1" applyAlignment="1">
      <alignment horizontal="center" vertical="center"/>
    </xf>
    <xf numFmtId="0" fontId="17" fillId="28" borderId="61" xfId="2" applyFont="1" applyFill="1" applyBorder="1" applyAlignment="1">
      <alignment horizontal="center" vertical="center"/>
    </xf>
    <xf numFmtId="0" fontId="17" fillId="63" borderId="0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/>
    </xf>
    <xf numFmtId="14" fontId="2" fillId="0" borderId="4" xfId="2" applyNumberFormat="1" applyFont="1" applyBorder="1" applyAlignment="1">
      <alignment horizontal="center" vertical="center"/>
    </xf>
    <xf numFmtId="0" fontId="1" fillId="3" borderId="6" xfId="2" applyFill="1" applyBorder="1" applyAlignment="1">
      <alignment horizontal="center"/>
    </xf>
    <xf numFmtId="0" fontId="2" fillId="2" borderId="64" xfId="2" applyFont="1" applyFill="1" applyBorder="1" applyAlignment="1">
      <alignment horizontal="center"/>
    </xf>
    <xf numFmtId="0" fontId="1" fillId="3" borderId="16" xfId="2" applyFill="1" applyBorder="1" applyAlignment="1">
      <alignment horizontal="center"/>
    </xf>
    <xf numFmtId="0" fontId="2" fillId="4" borderId="27" xfId="2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1" fillId="2" borderId="16" xfId="2" applyFill="1" applyBorder="1" applyAlignment="1">
      <alignment horizontal="center"/>
    </xf>
    <xf numFmtId="14" fontId="5" fillId="0" borderId="1" xfId="2" applyNumberFormat="1" applyFont="1" applyBorder="1" applyAlignment="1">
      <alignment horizontal="center"/>
    </xf>
    <xf numFmtId="0" fontId="1" fillId="3" borderId="9" xfId="2" applyFill="1" applyBorder="1" applyAlignment="1">
      <alignment horizontal="center"/>
    </xf>
    <xf numFmtId="0" fontId="2" fillId="2" borderId="65" xfId="2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16" fillId="2" borderId="27" xfId="2" applyFont="1" applyFill="1" applyBorder="1" applyAlignment="1">
      <alignment horizontal="center"/>
    </xf>
    <xf numFmtId="0" fontId="17" fillId="10" borderId="63" xfId="2" applyFont="1" applyFill="1" applyBorder="1" applyAlignment="1">
      <alignment horizontal="center"/>
    </xf>
    <xf numFmtId="0" fontId="17" fillId="10" borderId="61" xfId="2" applyFont="1" applyFill="1" applyBorder="1" applyAlignment="1">
      <alignment horizontal="center"/>
    </xf>
    <xf numFmtId="0" fontId="16" fillId="4" borderId="66" xfId="2" applyFont="1" applyFill="1" applyBorder="1" applyAlignment="1">
      <alignment horizontal="center"/>
    </xf>
    <xf numFmtId="0" fontId="17" fillId="12" borderId="61" xfId="2" applyFont="1" applyFill="1" applyBorder="1" applyAlignment="1">
      <alignment horizontal="center"/>
    </xf>
    <xf numFmtId="0" fontId="17" fillId="12" borderId="39" xfId="2" applyFont="1" applyFill="1" applyBorder="1" applyAlignment="1">
      <alignment horizontal="center"/>
    </xf>
    <xf numFmtId="0" fontId="17" fillId="10" borderId="39" xfId="2" applyFont="1" applyFill="1" applyBorder="1" applyAlignment="1">
      <alignment horizontal="center"/>
    </xf>
    <xf numFmtId="14" fontId="15" fillId="0" borderId="1" xfId="2" applyNumberFormat="1" applyFont="1" applyBorder="1" applyAlignment="1">
      <alignment horizontal="center"/>
    </xf>
    <xf numFmtId="14" fontId="16" fillId="0" borderId="4" xfId="2" applyNumberFormat="1" applyFont="1" applyBorder="1" applyAlignment="1">
      <alignment horizontal="center" vertical="center"/>
    </xf>
    <xf numFmtId="0" fontId="17" fillId="10" borderId="37" xfId="2" applyFont="1" applyFill="1" applyBorder="1" applyAlignment="1">
      <alignment horizontal="center"/>
    </xf>
    <xf numFmtId="0" fontId="16" fillId="2" borderId="65" xfId="2" applyFont="1" applyFill="1" applyBorder="1" applyAlignment="1">
      <alignment horizontal="center"/>
    </xf>
    <xf numFmtId="0" fontId="16" fillId="4" borderId="27" xfId="2" applyFont="1" applyFill="1" applyBorder="1" applyAlignment="1">
      <alignment horizontal="center"/>
    </xf>
    <xf numFmtId="0" fontId="17" fillId="10" borderId="63" xfId="2" applyFont="1" applyFill="1" applyBorder="1" applyAlignment="1">
      <alignment horizontal="center" vertical="center"/>
    </xf>
    <xf numFmtId="0" fontId="17" fillId="10" borderId="61" xfId="2" applyFont="1" applyFill="1" applyBorder="1" applyAlignment="1">
      <alignment horizontal="center" vertical="center"/>
    </xf>
    <xf numFmtId="0" fontId="17" fillId="10" borderId="39" xfId="2" applyFont="1" applyFill="1" applyBorder="1" applyAlignment="1">
      <alignment horizontal="center" vertical="center"/>
    </xf>
    <xf numFmtId="0" fontId="16" fillId="12" borderId="67" xfId="2" applyFont="1" applyFill="1" applyBorder="1" applyAlignment="1">
      <alignment horizontal="center" vertical="center"/>
    </xf>
    <xf numFmtId="0" fontId="16" fillId="12" borderId="68" xfId="2" applyFont="1" applyFill="1" applyBorder="1" applyAlignment="1">
      <alignment horizontal="center" vertical="center"/>
    </xf>
    <xf numFmtId="0" fontId="16" fillId="12" borderId="69" xfId="2" applyFont="1" applyFill="1" applyBorder="1" applyAlignment="1">
      <alignment horizontal="center" vertical="center"/>
    </xf>
    <xf numFmtId="0" fontId="16" fillId="23" borderId="67" xfId="2" applyFont="1" applyFill="1" applyBorder="1" applyAlignment="1">
      <alignment horizontal="center" vertical="center"/>
    </xf>
    <xf numFmtId="0" fontId="16" fillId="23" borderId="68" xfId="2" applyFont="1" applyFill="1" applyBorder="1" applyAlignment="1">
      <alignment horizontal="center" vertical="center"/>
    </xf>
    <xf numFmtId="0" fontId="17" fillId="12" borderId="61" xfId="2" applyFont="1" applyFill="1" applyBorder="1" applyAlignment="1">
      <alignment horizontal="center" vertical="center"/>
    </xf>
    <xf numFmtId="0" fontId="17" fillId="12" borderId="39" xfId="2" applyFont="1" applyFill="1" applyBorder="1" applyAlignment="1">
      <alignment horizontal="center" vertical="center"/>
    </xf>
    <xf numFmtId="14" fontId="16" fillId="0" borderId="50" xfId="2" applyNumberFormat="1" applyFont="1" applyBorder="1" applyAlignment="1">
      <alignment horizontal="center"/>
    </xf>
    <xf numFmtId="14" fontId="16" fillId="0" borderId="28" xfId="2" applyNumberFormat="1" applyFont="1" applyBorder="1" applyAlignment="1">
      <alignment horizontal="center" vertical="center"/>
    </xf>
    <xf numFmtId="0" fontId="17" fillId="10" borderId="37" xfId="2" applyFont="1" applyFill="1" applyBorder="1" applyAlignment="1">
      <alignment horizontal="center" vertical="center"/>
    </xf>
    <xf numFmtId="0" fontId="16" fillId="12" borderId="70" xfId="2" applyFont="1" applyFill="1" applyBorder="1" applyAlignment="1">
      <alignment horizontal="center" vertical="center"/>
    </xf>
    <xf numFmtId="0" fontId="16" fillId="23" borderId="69" xfId="2" applyFont="1" applyFill="1" applyBorder="1" applyAlignment="1">
      <alignment horizontal="center" vertical="center"/>
    </xf>
    <xf numFmtId="14" fontId="22" fillId="0" borderId="79" xfId="2" applyNumberFormat="1" applyFont="1" applyBorder="1" applyAlignment="1">
      <alignment horizontal="center" vertical="center"/>
    </xf>
    <xf numFmtId="14" fontId="22" fillId="0" borderId="80" xfId="2" applyNumberFormat="1" applyFont="1" applyBorder="1" applyAlignment="1">
      <alignment horizontal="center" vertical="center"/>
    </xf>
    <xf numFmtId="14" fontId="22" fillId="0" borderId="109" xfId="2" applyNumberFormat="1" applyFont="1" applyBorder="1" applyAlignment="1">
      <alignment horizontal="center" vertical="center"/>
    </xf>
    <xf numFmtId="14" fontId="22" fillId="0" borderId="0" xfId="2" applyNumberFormat="1" applyFont="1" applyAlignment="1">
      <alignment horizontal="center" vertical="center"/>
    </xf>
    <xf numFmtId="0" fontId="16" fillId="20" borderId="77" xfId="2" applyFont="1" applyFill="1" applyBorder="1" applyAlignment="1">
      <alignment horizontal="center" vertical="center"/>
    </xf>
    <xf numFmtId="0" fontId="16" fillId="20" borderId="74" xfId="2" applyFont="1" applyFill="1" applyBorder="1" applyAlignment="1">
      <alignment horizontal="center" vertical="center"/>
    </xf>
    <xf numFmtId="0" fontId="16" fillId="20" borderId="75" xfId="2" applyFont="1" applyFill="1" applyBorder="1" applyAlignment="1">
      <alignment horizontal="center" vertical="center"/>
    </xf>
    <xf numFmtId="0" fontId="16" fillId="23" borderId="73" xfId="2" applyFont="1" applyFill="1" applyBorder="1" applyAlignment="1">
      <alignment horizontal="center" vertical="center"/>
    </xf>
    <xf numFmtId="0" fontId="16" fillId="23" borderId="74" xfId="2" applyFont="1" applyFill="1" applyBorder="1" applyAlignment="1">
      <alignment horizontal="center" vertical="center"/>
    </xf>
    <xf numFmtId="0" fontId="16" fillId="20" borderId="72" xfId="2" applyFont="1" applyFill="1" applyBorder="1" applyAlignment="1">
      <alignment horizontal="center" vertical="center"/>
    </xf>
    <xf numFmtId="0" fontId="16" fillId="23" borderId="75" xfId="2" applyFont="1" applyFill="1" applyBorder="1" applyAlignment="1">
      <alignment horizontal="center" vertical="center"/>
    </xf>
    <xf numFmtId="0" fontId="16" fillId="23" borderId="87" xfId="2" applyFont="1" applyFill="1" applyBorder="1" applyAlignment="1">
      <alignment horizontal="center" vertical="center"/>
    </xf>
    <xf numFmtId="0" fontId="16" fillId="23" borderId="167" xfId="2" applyFont="1" applyFill="1" applyBorder="1" applyAlignment="1">
      <alignment horizontal="center" vertical="center"/>
    </xf>
    <xf numFmtId="0" fontId="16" fillId="20" borderId="87" xfId="2" applyFont="1" applyFill="1" applyBorder="1" applyAlignment="1">
      <alignment horizontal="center" vertical="center"/>
    </xf>
    <xf numFmtId="0" fontId="16" fillId="23" borderId="125" xfId="2" applyFont="1" applyFill="1" applyBorder="1" applyAlignment="1">
      <alignment horizontal="center" vertical="center"/>
    </xf>
    <xf numFmtId="0" fontId="16" fillId="23" borderId="58" xfId="2" applyFont="1" applyFill="1" applyBorder="1" applyAlignment="1">
      <alignment horizontal="center" vertical="center"/>
    </xf>
    <xf numFmtId="0" fontId="16" fillId="23" borderId="98" xfId="2" applyFont="1" applyFill="1" applyBorder="1" applyAlignment="1">
      <alignment horizontal="center" vertical="center"/>
    </xf>
    <xf numFmtId="0" fontId="16" fillId="20" borderId="73" xfId="2" applyFont="1" applyFill="1" applyBorder="1" applyAlignment="1">
      <alignment horizontal="center" vertical="center"/>
    </xf>
    <xf numFmtId="0" fontId="16" fillId="20" borderId="58" xfId="2" applyFont="1" applyFill="1" applyBorder="1" applyAlignment="1">
      <alignment horizontal="center" vertical="center"/>
    </xf>
    <xf numFmtId="0" fontId="45" fillId="66" borderId="90" xfId="0" applyFont="1" applyFill="1" applyBorder="1" applyAlignment="1">
      <alignment horizontal="center" vertical="center"/>
    </xf>
    <xf numFmtId="0" fontId="45" fillId="66" borderId="97" xfId="0" applyFont="1" applyFill="1" applyBorder="1" applyAlignment="1">
      <alignment horizontal="center" vertical="center"/>
    </xf>
    <xf numFmtId="0" fontId="16" fillId="20" borderId="101" xfId="2" applyFont="1" applyFill="1" applyBorder="1" applyAlignment="1">
      <alignment horizontal="center" vertical="center"/>
    </xf>
    <xf numFmtId="0" fontId="0" fillId="0" borderId="1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5" fillId="66" borderId="89" xfId="0" applyFont="1" applyFill="1" applyBorder="1" applyAlignment="1">
      <alignment horizontal="center" vertical="center"/>
    </xf>
    <xf numFmtId="0" fontId="16" fillId="23" borderId="93" xfId="2" applyFont="1" applyFill="1" applyBorder="1" applyAlignment="1">
      <alignment horizontal="center" vertical="center"/>
    </xf>
    <xf numFmtId="0" fontId="17" fillId="77" borderId="153" xfId="2" applyFont="1" applyFill="1" applyBorder="1" applyAlignment="1">
      <alignment horizontal="center" vertical="center"/>
    </xf>
    <xf numFmtId="0" fontId="16" fillId="20" borderId="253" xfId="2" applyFont="1" applyFill="1" applyBorder="1" applyAlignment="1">
      <alignment horizontal="center" vertical="center"/>
    </xf>
    <xf numFmtId="0" fontId="17" fillId="39" borderId="276" xfId="2" applyFont="1" applyFill="1" applyBorder="1" applyAlignment="1">
      <alignment horizontal="center" vertical="center"/>
    </xf>
    <xf numFmtId="0" fontId="17" fillId="20" borderId="276" xfId="2" applyFont="1" applyFill="1" applyBorder="1" applyAlignment="1">
      <alignment horizontal="center" vertical="center"/>
    </xf>
    <xf numFmtId="0" fontId="17" fillId="27" borderId="276" xfId="2" applyFont="1" applyFill="1" applyBorder="1" applyAlignment="1">
      <alignment horizontal="center" vertical="center"/>
    </xf>
    <xf numFmtId="0" fontId="17" fillId="26" borderId="276" xfId="2" applyFont="1" applyFill="1" applyBorder="1" applyAlignment="1">
      <alignment horizontal="center" vertical="center"/>
    </xf>
    <xf numFmtId="0" fontId="17" fillId="21" borderId="276" xfId="2" applyFont="1" applyFill="1" applyBorder="1" applyAlignment="1">
      <alignment horizontal="center" vertical="center"/>
    </xf>
    <xf numFmtId="0" fontId="17" fillId="27" borderId="277" xfId="2" applyFont="1" applyFill="1" applyBorder="1" applyAlignment="1">
      <alignment horizontal="center" vertical="center"/>
    </xf>
    <xf numFmtId="0" fontId="17" fillId="39" borderId="276" xfId="8" applyFont="1" applyFill="1" applyBorder="1" applyAlignment="1">
      <alignment horizontal="center" vertical="center"/>
    </xf>
    <xf numFmtId="0" fontId="17" fillId="20" borderId="244" xfId="2" applyFont="1" applyFill="1" applyBorder="1" applyAlignment="1">
      <alignment horizontal="center" vertical="center"/>
    </xf>
    <xf numFmtId="0" fontId="17" fillId="77" borderId="189" xfId="2" applyFont="1" applyFill="1" applyBorder="1" applyAlignment="1">
      <alignment horizontal="center" vertical="center"/>
    </xf>
  </cellXfs>
  <cellStyles count="10">
    <cellStyle name="Excel Built-in Explanatory Text" xfId="7"/>
    <cellStyle name="Excel Built-in Explanatory Text 1" xfId="9"/>
    <cellStyle name="Excel Built-in Normal" xfId="1"/>
    <cellStyle name="Excel Built-in Normal 2" xfId="6"/>
    <cellStyle name="Excel_BuiltIn_Пояснение" xfId="5"/>
    <cellStyle name="Обычный" xfId="0" builtinId="0"/>
    <cellStyle name="Обычный 2" xfId="2"/>
    <cellStyle name="Обычный 2 2" xfId="3"/>
    <cellStyle name="Обычный 3" xfId="4"/>
    <cellStyle name="Пояснение" xfId="8" builtin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D9D9D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66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workbookViewId="0">
      <pane xSplit="2" ySplit="2" topLeftCell="H9" activePane="bottomRight" state="frozen"/>
      <selection pane="topRight" activeCell="H1" sqref="H1"/>
      <selection pane="bottomLeft" activeCell="A9" sqref="A9"/>
      <selection pane="bottomRight" activeCell="AE59" sqref="AE59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7" width="5" customWidth="1"/>
    <col min="8" max="9" width="4.42578125" customWidth="1"/>
    <col min="10" max="10" width="5" customWidth="1"/>
    <col min="11" max="21" width="5.42578125" customWidth="1"/>
    <col min="22" max="22" width="7.140625" customWidth="1"/>
    <col min="23" max="23" width="4.42578125" customWidth="1"/>
    <col min="24" max="24" width="6.140625" customWidth="1"/>
    <col min="25" max="25" width="5.42578125" customWidth="1"/>
    <col min="26" max="27" width="4" customWidth="1"/>
    <col min="28" max="28" width="5.28515625" customWidth="1"/>
    <col min="29" max="29" width="4" customWidth="1"/>
    <col min="30" max="30" width="5" customWidth="1"/>
  </cols>
  <sheetData>
    <row r="1" spans="2:31" x14ac:dyDescent="0.25">
      <c r="B1" s="1363" t="s">
        <v>0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26</v>
      </c>
      <c r="D3" s="3">
        <v>32</v>
      </c>
      <c r="E3" s="3">
        <v>26</v>
      </c>
      <c r="F3" s="1365"/>
      <c r="G3" s="3">
        <v>29</v>
      </c>
      <c r="H3" s="3">
        <v>27</v>
      </c>
      <c r="I3" s="3">
        <v>31</v>
      </c>
      <c r="J3" s="3">
        <v>27</v>
      </c>
      <c r="K3" s="3">
        <v>28</v>
      </c>
      <c r="L3" s="3">
        <v>18</v>
      </c>
      <c r="M3" s="3">
        <v>23</v>
      </c>
      <c r="N3" s="3">
        <v>32</v>
      </c>
      <c r="O3" s="3">
        <v>27</v>
      </c>
      <c r="P3" s="3">
        <v>24</v>
      </c>
      <c r="Q3" s="3">
        <v>26</v>
      </c>
      <c r="R3" s="3">
        <v>31</v>
      </c>
      <c r="S3" s="3">
        <v>28</v>
      </c>
      <c r="T3" s="3">
        <v>27</v>
      </c>
      <c r="U3" s="3">
        <v>31</v>
      </c>
      <c r="V3" s="3">
        <v>28</v>
      </c>
      <c r="W3" s="3">
        <v>23</v>
      </c>
      <c r="X3" s="3">
        <v>9</v>
      </c>
      <c r="Y3" s="3">
        <v>8</v>
      </c>
      <c r="Z3" s="5">
        <v>26</v>
      </c>
      <c r="AA3" s="10">
        <v>32</v>
      </c>
      <c r="AB3" s="5">
        <v>31</v>
      </c>
      <c r="AC3" s="5">
        <v>26</v>
      </c>
      <c r="AD3" s="5">
        <v>32</v>
      </c>
      <c r="AE3" s="1366">
        <f>SUM(C3:AD7)</f>
        <v>2223</v>
      </c>
    </row>
    <row r="4" spans="2:31" x14ac:dyDescent="0.25">
      <c r="B4" s="8">
        <v>1</v>
      </c>
      <c r="C4" s="3">
        <v>25</v>
      </c>
      <c r="D4" s="3">
        <v>30</v>
      </c>
      <c r="E4" s="3">
        <v>28</v>
      </c>
      <c r="F4" s="1365"/>
      <c r="G4" s="3">
        <v>27</v>
      </c>
      <c r="H4" s="3">
        <v>27</v>
      </c>
      <c r="I4" s="3">
        <v>27</v>
      </c>
      <c r="J4" s="3">
        <v>26</v>
      </c>
      <c r="K4" s="3">
        <v>29</v>
      </c>
      <c r="L4" s="3">
        <v>16</v>
      </c>
      <c r="M4" s="3">
        <v>29</v>
      </c>
      <c r="N4" s="3">
        <v>29</v>
      </c>
      <c r="O4" s="3">
        <v>26</v>
      </c>
      <c r="P4" s="3">
        <v>26</v>
      </c>
      <c r="Q4" s="3">
        <v>25</v>
      </c>
      <c r="R4" s="3">
        <v>32</v>
      </c>
      <c r="S4" s="3">
        <v>28</v>
      </c>
      <c r="T4" s="3">
        <v>32</v>
      </c>
      <c r="U4" s="3"/>
      <c r="V4" s="3">
        <v>26</v>
      </c>
      <c r="W4" s="3">
        <v>25</v>
      </c>
      <c r="X4" s="3">
        <v>9</v>
      </c>
      <c r="Y4" s="3">
        <v>6</v>
      </c>
      <c r="Z4" s="5">
        <v>25</v>
      </c>
      <c r="AA4" s="10">
        <v>33</v>
      </c>
      <c r="AB4" s="5">
        <v>32</v>
      </c>
      <c r="AC4" s="5">
        <v>26</v>
      </c>
      <c r="AD4" s="5">
        <v>33</v>
      </c>
      <c r="AE4" s="1366"/>
    </row>
    <row r="5" spans="2:31" x14ac:dyDescent="0.25">
      <c r="B5" s="8">
        <v>1</v>
      </c>
      <c r="C5" s="3">
        <v>28</v>
      </c>
      <c r="D5" s="3">
        <v>24</v>
      </c>
      <c r="E5" s="3">
        <v>27</v>
      </c>
      <c r="F5" s="1365"/>
      <c r="G5" s="3">
        <v>29</v>
      </c>
      <c r="H5" s="3"/>
      <c r="I5" s="3"/>
      <c r="J5" s="3">
        <v>30</v>
      </c>
      <c r="K5" s="3">
        <v>28</v>
      </c>
      <c r="L5" s="3"/>
      <c r="M5" s="3">
        <v>15</v>
      </c>
      <c r="N5" s="3">
        <v>30</v>
      </c>
      <c r="O5" s="3">
        <v>27</v>
      </c>
      <c r="P5" s="3"/>
      <c r="Q5" s="3">
        <v>27</v>
      </c>
      <c r="R5" s="3">
        <v>32</v>
      </c>
      <c r="S5" s="3"/>
      <c r="T5" s="3">
        <v>24</v>
      </c>
      <c r="U5" s="3"/>
      <c r="V5" s="3"/>
      <c r="W5" s="3">
        <v>22</v>
      </c>
      <c r="X5" s="3"/>
      <c r="Y5" s="3"/>
      <c r="Z5" s="5"/>
      <c r="AA5" s="10"/>
      <c r="AB5" s="5">
        <v>29</v>
      </c>
      <c r="AC5" s="5">
        <v>20</v>
      </c>
      <c r="AD5" s="5">
        <v>31</v>
      </c>
      <c r="AE5" s="1366"/>
    </row>
    <row r="6" spans="2:31" x14ac:dyDescent="0.25">
      <c r="B6" s="11">
        <v>1</v>
      </c>
      <c r="C6" s="12">
        <v>26</v>
      </c>
      <c r="D6" s="12"/>
      <c r="E6" s="12"/>
      <c r="F6" s="1365"/>
      <c r="G6" s="12">
        <v>22</v>
      </c>
      <c r="H6" s="12"/>
      <c r="I6" s="12"/>
      <c r="J6" s="12">
        <v>27</v>
      </c>
      <c r="K6" s="12"/>
      <c r="L6" s="12"/>
      <c r="M6" s="12"/>
      <c r="N6" s="12"/>
      <c r="O6" s="12"/>
      <c r="P6" s="12"/>
      <c r="Q6" s="12">
        <v>27</v>
      </c>
      <c r="R6" s="12">
        <v>30</v>
      </c>
      <c r="S6" s="12"/>
      <c r="T6" s="12">
        <v>30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33</v>
      </c>
      <c r="AE6" s="1366"/>
    </row>
    <row r="7" spans="2:31" x14ac:dyDescent="0.25">
      <c r="B7" s="15">
        <v>1</v>
      </c>
      <c r="C7" s="16">
        <v>24</v>
      </c>
      <c r="D7" s="16"/>
      <c r="E7" s="16"/>
      <c r="F7" s="1365"/>
      <c r="G7" s="16">
        <v>25</v>
      </c>
      <c r="H7" s="16"/>
      <c r="I7" s="16"/>
      <c r="J7" s="16">
        <v>23</v>
      </c>
      <c r="K7" s="16"/>
      <c r="L7" s="16"/>
      <c r="M7" s="16"/>
      <c r="N7" s="16"/>
      <c r="O7" s="16"/>
      <c r="P7" s="16"/>
      <c r="Q7" s="16">
        <v>31</v>
      </c>
      <c r="R7" s="16">
        <v>31</v>
      </c>
      <c r="S7" s="16"/>
      <c r="T7" s="16">
        <v>27</v>
      </c>
      <c r="U7" s="16"/>
      <c r="V7" s="16"/>
      <c r="W7" s="16"/>
      <c r="X7" s="16"/>
      <c r="Y7" s="16"/>
      <c r="Z7" s="17"/>
      <c r="AA7" s="18"/>
      <c r="AB7" s="17">
        <v>28</v>
      </c>
      <c r="AC7" s="17"/>
      <c r="AD7" s="17"/>
      <c r="AE7" s="1366"/>
    </row>
    <row r="8" spans="2:31" x14ac:dyDescent="0.25">
      <c r="B8" s="19">
        <v>2</v>
      </c>
      <c r="C8" s="20">
        <v>31</v>
      </c>
      <c r="D8" s="20">
        <v>33</v>
      </c>
      <c r="E8" s="20">
        <v>27</v>
      </c>
      <c r="F8" s="1367"/>
      <c r="G8" s="20">
        <v>31</v>
      </c>
      <c r="H8" s="20">
        <v>25</v>
      </c>
      <c r="I8" s="20">
        <v>28</v>
      </c>
      <c r="J8" s="20">
        <v>28</v>
      </c>
      <c r="K8" s="20">
        <v>29</v>
      </c>
      <c r="L8" s="20">
        <v>25</v>
      </c>
      <c r="M8" s="20">
        <v>27</v>
      </c>
      <c r="N8" s="20">
        <v>31</v>
      </c>
      <c r="O8" s="20">
        <v>26</v>
      </c>
      <c r="P8" s="20">
        <v>24</v>
      </c>
      <c r="Q8" s="20">
        <v>31</v>
      </c>
      <c r="R8" s="20">
        <v>30</v>
      </c>
      <c r="S8" s="20">
        <v>26</v>
      </c>
      <c r="T8" s="20">
        <v>26</v>
      </c>
      <c r="U8" s="20">
        <v>28</v>
      </c>
      <c r="V8" s="20">
        <v>29</v>
      </c>
      <c r="W8" s="20">
        <v>28</v>
      </c>
      <c r="X8" s="20">
        <v>15</v>
      </c>
      <c r="Y8" s="20">
        <v>8</v>
      </c>
      <c r="Z8" s="21">
        <v>22</v>
      </c>
      <c r="AA8" s="21">
        <v>25</v>
      </c>
      <c r="AB8" s="21">
        <v>25</v>
      </c>
      <c r="AC8" s="21">
        <v>25</v>
      </c>
      <c r="AD8" s="21">
        <v>32</v>
      </c>
      <c r="AE8" s="1368">
        <f>SUM(C8:AD12)</f>
        <v>2113</v>
      </c>
    </row>
    <row r="9" spans="2:31" x14ac:dyDescent="0.25">
      <c r="B9" s="22">
        <v>2</v>
      </c>
      <c r="C9" s="23">
        <v>32</v>
      </c>
      <c r="D9" s="23">
        <v>33</v>
      </c>
      <c r="E9" s="23">
        <v>26</v>
      </c>
      <c r="F9" s="1367"/>
      <c r="G9" s="23">
        <v>27</v>
      </c>
      <c r="H9" s="23">
        <v>28</v>
      </c>
      <c r="I9" s="23">
        <v>26</v>
      </c>
      <c r="J9" s="23">
        <v>26</v>
      </c>
      <c r="K9" s="23">
        <v>28</v>
      </c>
      <c r="L9" s="23">
        <v>22</v>
      </c>
      <c r="M9" s="23">
        <v>26</v>
      </c>
      <c r="N9" s="23">
        <v>29</v>
      </c>
      <c r="O9" s="23">
        <v>26</v>
      </c>
      <c r="P9" s="23">
        <v>18</v>
      </c>
      <c r="Q9" s="23">
        <v>28</v>
      </c>
      <c r="R9" s="23">
        <v>29</v>
      </c>
      <c r="S9" s="23">
        <v>29</v>
      </c>
      <c r="T9" s="23">
        <v>26</v>
      </c>
      <c r="U9" s="23">
        <v>28</v>
      </c>
      <c r="V9" s="23">
        <v>29</v>
      </c>
      <c r="W9" s="23">
        <v>27</v>
      </c>
      <c r="X9" s="23">
        <v>6</v>
      </c>
      <c r="Y9" s="23"/>
      <c r="Z9" s="24">
        <v>22</v>
      </c>
      <c r="AA9" s="24">
        <v>25</v>
      </c>
      <c r="AB9" s="24">
        <v>27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29</v>
      </c>
      <c r="D10" s="23">
        <v>33</v>
      </c>
      <c r="E10" s="23">
        <v>28</v>
      </c>
      <c r="F10" s="1367"/>
      <c r="G10" s="23">
        <v>28</v>
      </c>
      <c r="H10" s="23"/>
      <c r="I10" s="23"/>
      <c r="J10" s="23">
        <v>29</v>
      </c>
      <c r="K10" s="23">
        <v>30</v>
      </c>
      <c r="L10" s="23"/>
      <c r="M10" s="23"/>
      <c r="N10" s="23">
        <v>29</v>
      </c>
      <c r="O10" s="23">
        <v>26</v>
      </c>
      <c r="P10" s="23"/>
      <c r="Q10" s="23">
        <v>29</v>
      </c>
      <c r="R10" s="23">
        <v>28</v>
      </c>
      <c r="S10" s="23"/>
      <c r="T10" s="23">
        <v>25</v>
      </c>
      <c r="U10" s="23"/>
      <c r="V10" s="23"/>
      <c r="W10" s="23">
        <v>23</v>
      </c>
      <c r="X10" s="23"/>
      <c r="Y10" s="23"/>
      <c r="Z10" s="24"/>
      <c r="AA10" s="24"/>
      <c r="AB10" s="24">
        <v>29</v>
      </c>
      <c r="AC10" s="24">
        <v>24</v>
      </c>
      <c r="AD10" s="24">
        <v>25</v>
      </c>
      <c r="AE10" s="1368"/>
    </row>
    <row r="11" spans="2:31" x14ac:dyDescent="0.25">
      <c r="B11" s="22">
        <v>2</v>
      </c>
      <c r="C11" s="23">
        <v>28</v>
      </c>
      <c r="D11" s="23"/>
      <c r="E11" s="23"/>
      <c r="F11" s="1367"/>
      <c r="G11" s="23">
        <v>24</v>
      </c>
      <c r="H11" s="23"/>
      <c r="I11" s="23"/>
      <c r="J11" s="23">
        <v>26</v>
      </c>
      <c r="K11" s="23"/>
      <c r="L11" s="23"/>
      <c r="M11" s="23"/>
      <c r="N11" s="23"/>
      <c r="O11" s="23"/>
      <c r="P11" s="23"/>
      <c r="Q11" s="23">
        <v>32</v>
      </c>
      <c r="R11" s="23">
        <v>28</v>
      </c>
      <c r="S11" s="23"/>
      <c r="T11" s="23">
        <v>27</v>
      </c>
      <c r="U11" s="23"/>
      <c r="V11" s="23"/>
      <c r="W11" s="23"/>
      <c r="X11" s="23"/>
      <c r="Y11" s="23"/>
      <c r="Z11" s="24"/>
      <c r="AA11" s="24"/>
      <c r="AB11" s="24">
        <v>27</v>
      </c>
      <c r="AC11" s="24"/>
      <c r="AD11" s="24">
        <v>29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26">
        <v>27</v>
      </c>
      <c r="H12" s="26"/>
      <c r="I12" s="26"/>
      <c r="J12" s="26">
        <v>28</v>
      </c>
      <c r="K12" s="26"/>
      <c r="L12" s="26"/>
      <c r="M12" s="26"/>
      <c r="N12" s="26"/>
      <c r="O12" s="26"/>
      <c r="P12" s="26"/>
      <c r="Q12" s="26"/>
      <c r="R12" s="26"/>
      <c r="S12" s="26"/>
      <c r="T12" s="26">
        <v>27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1368"/>
    </row>
    <row r="13" spans="2:31" x14ac:dyDescent="0.25">
      <c r="B13" s="28">
        <v>3</v>
      </c>
      <c r="C13" s="29">
        <v>32</v>
      </c>
      <c r="D13" s="29">
        <v>32</v>
      </c>
      <c r="E13" s="29">
        <v>28</v>
      </c>
      <c r="F13" s="1367"/>
      <c r="G13" s="29">
        <v>27</v>
      </c>
      <c r="H13" s="29">
        <v>22</v>
      </c>
      <c r="I13" s="29">
        <v>33</v>
      </c>
      <c r="J13" s="29">
        <v>27</v>
      </c>
      <c r="K13" s="29">
        <v>30</v>
      </c>
      <c r="L13" s="29">
        <v>23</v>
      </c>
      <c r="M13" s="29">
        <v>22</v>
      </c>
      <c r="N13" s="29">
        <v>30</v>
      </c>
      <c r="O13" s="29">
        <v>31</v>
      </c>
      <c r="P13" s="29">
        <v>31</v>
      </c>
      <c r="Q13" s="29">
        <v>30</v>
      </c>
      <c r="R13" s="29">
        <v>31</v>
      </c>
      <c r="S13" s="29">
        <v>28</v>
      </c>
      <c r="T13" s="29">
        <v>31</v>
      </c>
      <c r="U13" s="29">
        <v>31</v>
      </c>
      <c r="V13" s="29">
        <v>24</v>
      </c>
      <c r="W13" s="29">
        <v>26</v>
      </c>
      <c r="X13" s="29">
        <v>7</v>
      </c>
      <c r="Y13" s="29">
        <v>5</v>
      </c>
      <c r="Z13" s="30">
        <v>17</v>
      </c>
      <c r="AA13" s="31">
        <v>26</v>
      </c>
      <c r="AB13" s="32">
        <v>30</v>
      </c>
      <c r="AC13" s="32">
        <v>26</v>
      </c>
      <c r="AD13" s="32">
        <v>32</v>
      </c>
      <c r="AE13" s="1370">
        <f>SUM(C13:AD17)</f>
        <v>2179</v>
      </c>
    </row>
    <row r="14" spans="2:31" x14ac:dyDescent="0.25">
      <c r="B14" s="8">
        <v>3</v>
      </c>
      <c r="C14" s="3">
        <v>34</v>
      </c>
      <c r="D14" s="3">
        <v>32</v>
      </c>
      <c r="E14" s="3">
        <v>29</v>
      </c>
      <c r="F14" s="1367"/>
      <c r="G14" s="3">
        <v>28</v>
      </c>
      <c r="H14" s="3">
        <v>25</v>
      </c>
      <c r="I14" s="3">
        <v>30</v>
      </c>
      <c r="J14" s="3">
        <v>29</v>
      </c>
      <c r="K14" s="3">
        <v>27</v>
      </c>
      <c r="L14" s="3">
        <v>22</v>
      </c>
      <c r="M14" s="3">
        <v>26</v>
      </c>
      <c r="N14" s="3">
        <v>28</v>
      </c>
      <c r="O14" s="3">
        <v>31</v>
      </c>
      <c r="P14" s="3">
        <v>31</v>
      </c>
      <c r="Q14" s="3">
        <v>30</v>
      </c>
      <c r="R14" s="3">
        <v>31</v>
      </c>
      <c r="S14" s="3">
        <v>28</v>
      </c>
      <c r="T14" s="3">
        <v>29</v>
      </c>
      <c r="U14" s="3"/>
      <c r="V14" s="3">
        <v>25</v>
      </c>
      <c r="W14" s="3">
        <v>25</v>
      </c>
      <c r="X14" s="3"/>
      <c r="Y14" s="3">
        <v>8</v>
      </c>
      <c r="Z14" s="5">
        <v>24</v>
      </c>
      <c r="AA14" s="10">
        <v>29</v>
      </c>
      <c r="AB14" s="5">
        <v>29</v>
      </c>
      <c r="AC14" s="5">
        <v>27</v>
      </c>
      <c r="AD14" s="5">
        <v>31</v>
      </c>
      <c r="AE14" s="1370"/>
    </row>
    <row r="15" spans="2:31" x14ac:dyDescent="0.25">
      <c r="B15" s="8">
        <v>3</v>
      </c>
      <c r="C15" s="3">
        <v>32</v>
      </c>
      <c r="D15" s="3">
        <v>30</v>
      </c>
      <c r="E15" s="3">
        <v>27</v>
      </c>
      <c r="F15" s="1367"/>
      <c r="G15" s="3">
        <v>28</v>
      </c>
      <c r="H15" s="3"/>
      <c r="I15" s="3"/>
      <c r="J15" s="3">
        <v>27</v>
      </c>
      <c r="K15" s="3">
        <v>28</v>
      </c>
      <c r="L15" s="3"/>
      <c r="M15" s="3">
        <v>24</v>
      </c>
      <c r="N15" s="3">
        <v>27</v>
      </c>
      <c r="O15" s="3">
        <v>33</v>
      </c>
      <c r="P15" s="3"/>
      <c r="Q15" s="3">
        <v>29</v>
      </c>
      <c r="R15" s="3">
        <v>30</v>
      </c>
      <c r="S15" s="3"/>
      <c r="T15" s="3">
        <v>30</v>
      </c>
      <c r="U15" s="3"/>
      <c r="V15" s="3"/>
      <c r="W15" s="3">
        <v>24</v>
      </c>
      <c r="X15" s="3"/>
      <c r="Y15" s="3"/>
      <c r="Z15" s="5"/>
      <c r="AA15" s="10"/>
      <c r="AB15" s="5">
        <v>29</v>
      </c>
      <c r="AC15" s="5">
        <v>25</v>
      </c>
      <c r="AD15" s="5">
        <v>31</v>
      </c>
      <c r="AE15" s="1370"/>
    </row>
    <row r="16" spans="2:31" x14ac:dyDescent="0.25">
      <c r="B16" s="8">
        <v>3</v>
      </c>
      <c r="C16" s="3">
        <v>29</v>
      </c>
      <c r="D16" s="3"/>
      <c r="E16" s="3"/>
      <c r="F16" s="1367"/>
      <c r="G16" s="3">
        <v>30</v>
      </c>
      <c r="H16" s="3"/>
      <c r="I16" s="3"/>
      <c r="J16" s="3">
        <v>29</v>
      </c>
      <c r="K16" s="3"/>
      <c r="L16" s="3"/>
      <c r="M16" s="3"/>
      <c r="N16" s="3"/>
      <c r="O16" s="3"/>
      <c r="P16" s="3"/>
      <c r="Q16" s="3">
        <v>28</v>
      </c>
      <c r="R16" s="3">
        <v>31</v>
      </c>
      <c r="S16" s="3"/>
      <c r="T16" s="3">
        <v>31</v>
      </c>
      <c r="U16" s="3"/>
      <c r="V16" s="3"/>
      <c r="W16" s="3"/>
      <c r="X16" s="3"/>
      <c r="Y16" s="3"/>
      <c r="Z16" s="5"/>
      <c r="AA16" s="10"/>
      <c r="AB16" s="5">
        <v>28</v>
      </c>
      <c r="AC16" s="5"/>
      <c r="AD16" s="5">
        <v>32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16">
        <v>28</v>
      </c>
      <c r="H17" s="16"/>
      <c r="I17" s="16"/>
      <c r="J17" s="16"/>
      <c r="K17" s="16"/>
      <c r="L17" s="16"/>
      <c r="M17" s="16"/>
      <c r="N17" s="16"/>
      <c r="O17" s="16"/>
      <c r="P17" s="16"/>
      <c r="Q17" s="16">
        <v>28</v>
      </c>
      <c r="R17" s="16">
        <v>31</v>
      </c>
      <c r="S17" s="16"/>
      <c r="T17" s="16"/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29</v>
      </c>
      <c r="D18" s="20">
        <v>29</v>
      </c>
      <c r="E18" s="20">
        <v>26</v>
      </c>
      <c r="F18" s="1367"/>
      <c r="G18" s="20">
        <v>27</v>
      </c>
      <c r="H18" s="20">
        <v>21</v>
      </c>
      <c r="I18" s="20">
        <v>22</v>
      </c>
      <c r="J18" s="20">
        <v>25</v>
      </c>
      <c r="K18" s="20">
        <v>26</v>
      </c>
      <c r="L18" s="20">
        <v>20</v>
      </c>
      <c r="M18" s="20">
        <v>28</v>
      </c>
      <c r="N18" s="20">
        <v>30</v>
      </c>
      <c r="O18" s="20">
        <v>25</v>
      </c>
      <c r="P18" s="20">
        <v>30</v>
      </c>
      <c r="Q18" s="20">
        <v>28</v>
      </c>
      <c r="R18" s="20">
        <v>27</v>
      </c>
      <c r="S18" s="20">
        <v>27</v>
      </c>
      <c r="T18" s="20">
        <v>32</v>
      </c>
      <c r="U18" s="20">
        <v>26</v>
      </c>
      <c r="V18" s="20">
        <v>30</v>
      </c>
      <c r="W18" s="20">
        <v>27</v>
      </c>
      <c r="X18" s="20">
        <v>11</v>
      </c>
      <c r="Y18" s="20">
        <v>8</v>
      </c>
      <c r="Z18" s="21">
        <v>26</v>
      </c>
      <c r="AA18" s="21">
        <v>35</v>
      </c>
      <c r="AB18" s="21">
        <v>25</v>
      </c>
      <c r="AC18" s="33">
        <v>27</v>
      </c>
      <c r="AD18" s="21">
        <v>29</v>
      </c>
      <c r="AE18" s="1368">
        <f>SUM(C18:AD22)</f>
        <v>2190</v>
      </c>
    </row>
    <row r="19" spans="2:31" x14ac:dyDescent="0.25">
      <c r="B19" s="22">
        <v>4</v>
      </c>
      <c r="C19" s="23">
        <v>29</v>
      </c>
      <c r="D19" s="23">
        <v>29</v>
      </c>
      <c r="E19" s="23">
        <v>27</v>
      </c>
      <c r="F19" s="1367"/>
      <c r="G19" s="23">
        <v>27</v>
      </c>
      <c r="H19" s="23">
        <v>21</v>
      </c>
      <c r="I19" s="23">
        <v>25</v>
      </c>
      <c r="J19" s="23">
        <v>28</v>
      </c>
      <c r="K19" s="23">
        <v>25</v>
      </c>
      <c r="L19" s="23">
        <v>24</v>
      </c>
      <c r="M19" s="23">
        <v>24</v>
      </c>
      <c r="N19" s="23">
        <v>30</v>
      </c>
      <c r="O19" s="23">
        <v>28</v>
      </c>
      <c r="P19" s="23">
        <v>26</v>
      </c>
      <c r="Q19" s="23">
        <v>29</v>
      </c>
      <c r="R19" s="23">
        <v>30</v>
      </c>
      <c r="S19" s="23">
        <v>26</v>
      </c>
      <c r="T19" s="23">
        <v>29</v>
      </c>
      <c r="U19" s="23">
        <v>23</v>
      </c>
      <c r="V19" s="23">
        <v>28</v>
      </c>
      <c r="W19" s="23">
        <v>30</v>
      </c>
      <c r="X19" s="23"/>
      <c r="Y19" s="23"/>
      <c r="Z19" s="24">
        <v>28</v>
      </c>
      <c r="AA19" s="24">
        <v>31</v>
      </c>
      <c r="AB19" s="24">
        <v>25</v>
      </c>
      <c r="AC19" s="34">
        <v>23</v>
      </c>
      <c r="AD19" s="24">
        <v>32</v>
      </c>
      <c r="AE19" s="1368"/>
    </row>
    <row r="20" spans="2:31" x14ac:dyDescent="0.25">
      <c r="B20" s="22">
        <v>4</v>
      </c>
      <c r="C20" s="23">
        <v>24</v>
      </c>
      <c r="D20" s="23">
        <v>30</v>
      </c>
      <c r="E20" s="23"/>
      <c r="F20" s="1367"/>
      <c r="G20" s="23">
        <v>27</v>
      </c>
      <c r="H20" s="23"/>
      <c r="I20" s="23"/>
      <c r="J20" s="23">
        <v>29</v>
      </c>
      <c r="K20" s="23">
        <v>27</v>
      </c>
      <c r="L20" s="23"/>
      <c r="M20" s="23">
        <v>28</v>
      </c>
      <c r="N20" s="23">
        <v>25</v>
      </c>
      <c r="O20" s="23">
        <v>26</v>
      </c>
      <c r="P20" s="23"/>
      <c r="Q20" s="23">
        <v>31</v>
      </c>
      <c r="R20" s="23">
        <v>26</v>
      </c>
      <c r="S20" s="23"/>
      <c r="T20" s="23">
        <v>29</v>
      </c>
      <c r="U20" s="23"/>
      <c r="V20" s="23"/>
      <c r="W20" s="23">
        <v>30</v>
      </c>
      <c r="X20" s="23"/>
      <c r="Y20" s="23"/>
      <c r="Z20" s="24"/>
      <c r="AA20" s="24"/>
      <c r="AB20" s="24">
        <v>26</v>
      </c>
      <c r="AC20" s="34">
        <v>27</v>
      </c>
      <c r="AD20" s="24">
        <v>31</v>
      </c>
      <c r="AE20" s="1368"/>
    </row>
    <row r="21" spans="2:31" x14ac:dyDescent="0.25">
      <c r="B21" s="22">
        <v>4</v>
      </c>
      <c r="C21" s="23">
        <v>27</v>
      </c>
      <c r="D21" s="23">
        <v>26</v>
      </c>
      <c r="E21" s="23"/>
      <c r="F21" s="1367"/>
      <c r="G21" s="23">
        <v>25</v>
      </c>
      <c r="H21" s="23"/>
      <c r="I21" s="23"/>
      <c r="J21" s="23">
        <v>25</v>
      </c>
      <c r="K21" s="23"/>
      <c r="L21" s="23"/>
      <c r="M21" s="23"/>
      <c r="N21" s="23"/>
      <c r="O21" s="23"/>
      <c r="P21" s="23"/>
      <c r="Q21" s="23">
        <v>29</v>
      </c>
      <c r="R21" s="23">
        <v>28</v>
      </c>
      <c r="S21" s="23"/>
      <c r="T21" s="23">
        <v>24</v>
      </c>
      <c r="U21" s="23"/>
      <c r="V21" s="23"/>
      <c r="W21" s="23"/>
      <c r="X21" s="23"/>
      <c r="Y21" s="23"/>
      <c r="Z21" s="24"/>
      <c r="AA21" s="24"/>
      <c r="AB21" s="24">
        <v>25</v>
      </c>
      <c r="AC21" s="35"/>
      <c r="AD21" s="24">
        <v>30</v>
      </c>
      <c r="AE21" s="1368"/>
    </row>
    <row r="22" spans="2:31" x14ac:dyDescent="0.25">
      <c r="B22" s="25">
        <v>4</v>
      </c>
      <c r="C22" s="26">
        <v>27</v>
      </c>
      <c r="D22" s="26"/>
      <c r="E22" s="26"/>
      <c r="F22" s="1367"/>
      <c r="G22" s="26">
        <v>28</v>
      </c>
      <c r="H22" s="26"/>
      <c r="I22" s="26"/>
      <c r="J22" s="26">
        <v>26</v>
      </c>
      <c r="K22" s="26"/>
      <c r="L22" s="26"/>
      <c r="M22" s="26"/>
      <c r="N22" s="26"/>
      <c r="O22" s="26"/>
      <c r="P22" s="26"/>
      <c r="Q22" s="26">
        <v>29</v>
      </c>
      <c r="R22" s="26">
        <v>25</v>
      </c>
      <c r="S22" s="26"/>
      <c r="T22" s="26"/>
      <c r="U22" s="26"/>
      <c r="V22" s="26"/>
      <c r="W22" s="26"/>
      <c r="X22" s="26"/>
      <c r="Y22" s="26">
        <v>7</v>
      </c>
      <c r="Z22" s="27"/>
      <c r="AA22" s="27"/>
      <c r="AB22" s="27">
        <v>20</v>
      </c>
      <c r="AC22" s="36"/>
      <c r="AD22" s="27"/>
      <c r="AE22" s="1368"/>
    </row>
    <row r="23" spans="2:31" x14ac:dyDescent="0.25">
      <c r="B23" s="37" t="s">
        <v>27</v>
      </c>
      <c r="C23" s="38">
        <f t="shared" ref="C23:AE23" si="0">SUM(C3:C22)</f>
        <v>512</v>
      </c>
      <c r="D23" s="38">
        <f t="shared" si="0"/>
        <v>393</v>
      </c>
      <c r="E23" s="38">
        <f t="shared" si="0"/>
        <v>299</v>
      </c>
      <c r="F23" s="38">
        <f t="shared" si="0"/>
        <v>0</v>
      </c>
      <c r="G23" s="38">
        <f t="shared" si="0"/>
        <v>544</v>
      </c>
      <c r="H23" s="38">
        <f t="shared" si="0"/>
        <v>196</v>
      </c>
      <c r="I23" s="38">
        <f t="shared" si="0"/>
        <v>222</v>
      </c>
      <c r="J23" s="38">
        <f t="shared" si="0"/>
        <v>515</v>
      </c>
      <c r="K23" s="38">
        <f t="shared" si="0"/>
        <v>335</v>
      </c>
      <c r="L23" s="38">
        <f t="shared" si="0"/>
        <v>170</v>
      </c>
      <c r="M23" s="38">
        <f t="shared" si="0"/>
        <v>272</v>
      </c>
      <c r="N23" s="38">
        <f t="shared" si="0"/>
        <v>350</v>
      </c>
      <c r="O23" s="38">
        <f t="shared" si="0"/>
        <v>332</v>
      </c>
      <c r="P23" s="38">
        <f t="shared" si="0"/>
        <v>210</v>
      </c>
      <c r="Q23" s="38">
        <f t="shared" si="0"/>
        <v>547</v>
      </c>
      <c r="R23" s="38">
        <f t="shared" si="0"/>
        <v>561</v>
      </c>
      <c r="S23" s="38">
        <f t="shared" si="0"/>
        <v>220</v>
      </c>
      <c r="T23" s="38">
        <f t="shared" si="0"/>
        <v>506</v>
      </c>
      <c r="U23" s="38">
        <f t="shared" si="0"/>
        <v>167</v>
      </c>
      <c r="V23" s="38">
        <f t="shared" si="0"/>
        <v>219</v>
      </c>
      <c r="W23" s="38">
        <f t="shared" si="0"/>
        <v>310</v>
      </c>
      <c r="X23" s="38">
        <f t="shared" si="0"/>
        <v>57</v>
      </c>
      <c r="Y23" s="38">
        <f t="shared" si="0"/>
        <v>50</v>
      </c>
      <c r="Z23" s="38">
        <f t="shared" si="0"/>
        <v>190</v>
      </c>
      <c r="AA23" s="38">
        <f t="shared" si="0"/>
        <v>236</v>
      </c>
      <c r="AB23" s="38">
        <f t="shared" si="0"/>
        <v>496</v>
      </c>
      <c r="AC23" s="38">
        <f t="shared" si="0"/>
        <v>301</v>
      </c>
      <c r="AD23" s="38">
        <f t="shared" si="0"/>
        <v>495</v>
      </c>
      <c r="AE23" s="38">
        <f t="shared" si="0"/>
        <v>8705</v>
      </c>
    </row>
    <row r="24" spans="2:31" x14ac:dyDescent="0.25">
      <c r="B24" s="28">
        <v>5</v>
      </c>
      <c r="C24" s="29">
        <v>28</v>
      </c>
      <c r="D24" s="29">
        <v>30</v>
      </c>
      <c r="E24" s="29">
        <v>29</v>
      </c>
      <c r="F24" s="1371"/>
      <c r="G24" s="29">
        <v>26</v>
      </c>
      <c r="H24" s="29">
        <v>27</v>
      </c>
      <c r="I24" s="29">
        <v>28</v>
      </c>
      <c r="J24" s="29">
        <v>27</v>
      </c>
      <c r="K24" s="29">
        <v>27</v>
      </c>
      <c r="L24" s="29">
        <v>16</v>
      </c>
      <c r="M24" s="29">
        <v>24</v>
      </c>
      <c r="N24" s="29">
        <v>28</v>
      </c>
      <c r="O24" s="29">
        <v>25</v>
      </c>
      <c r="P24" s="29">
        <v>23</v>
      </c>
      <c r="Q24" s="29">
        <v>30</v>
      </c>
      <c r="R24" s="29">
        <v>25</v>
      </c>
      <c r="S24" s="29">
        <v>27</v>
      </c>
      <c r="T24" s="29">
        <v>29</v>
      </c>
      <c r="U24" s="29">
        <v>31</v>
      </c>
      <c r="V24" s="29">
        <v>26</v>
      </c>
      <c r="W24" s="29">
        <v>28</v>
      </c>
      <c r="X24" s="29">
        <v>12</v>
      </c>
      <c r="Y24" s="29">
        <v>11</v>
      </c>
      <c r="Z24" s="32">
        <v>21</v>
      </c>
      <c r="AA24" s="31">
        <v>20</v>
      </c>
      <c r="AB24" s="32">
        <v>27</v>
      </c>
      <c r="AC24" s="32">
        <v>24</v>
      </c>
      <c r="AD24" s="5">
        <v>28</v>
      </c>
      <c r="AE24" s="39"/>
    </row>
    <row r="25" spans="2:31" x14ac:dyDescent="0.25">
      <c r="B25" s="8">
        <v>5</v>
      </c>
      <c r="C25" s="3">
        <v>32</v>
      </c>
      <c r="D25" s="3">
        <v>23</v>
      </c>
      <c r="E25" s="3">
        <v>28</v>
      </c>
      <c r="F25" s="1371"/>
      <c r="G25" s="3">
        <v>21</v>
      </c>
      <c r="H25" s="3">
        <v>26</v>
      </c>
      <c r="I25" s="3">
        <v>25</v>
      </c>
      <c r="J25" s="3">
        <v>23</v>
      </c>
      <c r="K25" s="3">
        <v>26</v>
      </c>
      <c r="L25" s="3">
        <v>14</v>
      </c>
      <c r="M25" s="3">
        <v>27</v>
      </c>
      <c r="N25" s="3">
        <v>29</v>
      </c>
      <c r="O25" s="3">
        <v>26</v>
      </c>
      <c r="P25" s="3">
        <v>25</v>
      </c>
      <c r="Q25" s="3">
        <v>30</v>
      </c>
      <c r="R25" s="3">
        <v>26</v>
      </c>
      <c r="S25" s="3">
        <v>27</v>
      </c>
      <c r="T25" s="3">
        <v>29</v>
      </c>
      <c r="U25" s="3"/>
      <c r="V25" s="3">
        <v>25</v>
      </c>
      <c r="W25" s="3">
        <v>27</v>
      </c>
      <c r="X25" s="3"/>
      <c r="Y25" s="3"/>
      <c r="Z25" s="5">
        <v>23</v>
      </c>
      <c r="AA25" s="10">
        <v>22</v>
      </c>
      <c r="AB25" s="5">
        <v>24</v>
      </c>
      <c r="AC25" s="5">
        <v>27</v>
      </c>
      <c r="AD25" s="5">
        <v>28</v>
      </c>
      <c r="AE25" s="39"/>
    </row>
    <row r="26" spans="2:31" x14ac:dyDescent="0.25">
      <c r="B26" s="8">
        <v>5</v>
      </c>
      <c r="C26" s="3">
        <v>25</v>
      </c>
      <c r="D26" s="3">
        <v>24</v>
      </c>
      <c r="E26" s="3"/>
      <c r="F26" s="1371"/>
      <c r="G26" s="3">
        <v>25</v>
      </c>
      <c r="H26" s="3"/>
      <c r="I26" s="3"/>
      <c r="J26" s="3">
        <v>26</v>
      </c>
      <c r="K26" s="3">
        <v>26</v>
      </c>
      <c r="L26" s="3"/>
      <c r="M26" s="3">
        <v>27</v>
      </c>
      <c r="N26" s="3">
        <v>22</v>
      </c>
      <c r="O26" s="3">
        <v>29</v>
      </c>
      <c r="P26" s="3"/>
      <c r="Q26" s="3">
        <v>31</v>
      </c>
      <c r="R26" s="3">
        <v>25</v>
      </c>
      <c r="S26" s="3"/>
      <c r="T26" s="3">
        <v>30</v>
      </c>
      <c r="U26" s="3"/>
      <c r="V26" s="3">
        <v>12</v>
      </c>
      <c r="W26" s="3">
        <v>20</v>
      </c>
      <c r="X26" s="3"/>
      <c r="Y26" s="3"/>
      <c r="Z26" s="5"/>
      <c r="AA26" s="10">
        <v>22</v>
      </c>
      <c r="AB26" s="5">
        <v>26</v>
      </c>
      <c r="AC26" s="5">
        <v>24</v>
      </c>
      <c r="AD26" s="13">
        <v>29</v>
      </c>
      <c r="AE26" s="39"/>
    </row>
    <row r="27" spans="2:31" x14ac:dyDescent="0.25">
      <c r="B27" s="11">
        <v>5</v>
      </c>
      <c r="C27" s="12">
        <v>29</v>
      </c>
      <c r="D27" s="12">
        <v>22</v>
      </c>
      <c r="E27" s="12"/>
      <c r="F27" s="1371"/>
      <c r="G27" s="12">
        <v>21</v>
      </c>
      <c r="H27" s="12"/>
      <c r="I27" s="12"/>
      <c r="J27" s="12">
        <v>25</v>
      </c>
      <c r="K27" s="12">
        <v>25</v>
      </c>
      <c r="L27" s="12"/>
      <c r="M27" s="12"/>
      <c r="N27" s="12"/>
      <c r="O27" s="12">
        <v>26</v>
      </c>
      <c r="P27" s="12"/>
      <c r="Q27" s="12">
        <v>30</v>
      </c>
      <c r="R27" s="12">
        <v>27</v>
      </c>
      <c r="S27" s="12"/>
      <c r="T27" s="12">
        <v>28</v>
      </c>
      <c r="U27" s="12"/>
      <c r="V27" s="12"/>
      <c r="W27" s="12"/>
      <c r="X27" s="12"/>
      <c r="Y27" s="12"/>
      <c r="Z27" s="13"/>
      <c r="AA27" s="14"/>
      <c r="AB27" s="13">
        <v>27</v>
      </c>
      <c r="AC27" s="13"/>
      <c r="AD27" s="5">
        <v>28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16">
        <v>22</v>
      </c>
      <c r="H28" s="16"/>
      <c r="I28" s="16"/>
      <c r="J28" s="16">
        <v>29</v>
      </c>
      <c r="K28" s="16"/>
      <c r="L28" s="16"/>
      <c r="M28" s="16"/>
      <c r="N28" s="16"/>
      <c r="O28" s="16"/>
      <c r="P28" s="16"/>
      <c r="Q28" s="16"/>
      <c r="R28" s="16">
        <v>26</v>
      </c>
      <c r="S28" s="16"/>
      <c r="T28" s="16"/>
      <c r="U28" s="16"/>
      <c r="V28" s="16"/>
      <c r="W28" s="16"/>
      <c r="X28" s="16"/>
      <c r="Y28" s="16"/>
      <c r="Z28" s="17"/>
      <c r="AA28" s="18"/>
      <c r="AB28" s="17">
        <v>25</v>
      </c>
      <c r="AC28" s="17"/>
      <c r="AD28" s="40"/>
      <c r="AE28" s="41">
        <f>SUM(C24:AD28)</f>
        <v>2127</v>
      </c>
    </row>
    <row r="29" spans="2:31" x14ac:dyDescent="0.25">
      <c r="B29" s="19">
        <v>6</v>
      </c>
      <c r="C29" s="20">
        <v>31</v>
      </c>
      <c r="D29" s="20">
        <v>29</v>
      </c>
      <c r="E29" s="20">
        <v>28</v>
      </c>
      <c r="F29" s="1367"/>
      <c r="G29" s="20">
        <v>28</v>
      </c>
      <c r="H29" s="20">
        <v>20</v>
      </c>
      <c r="I29" s="20">
        <v>28</v>
      </c>
      <c r="J29" s="20">
        <v>24</v>
      </c>
      <c r="K29" s="20">
        <v>27</v>
      </c>
      <c r="L29" s="20">
        <v>24</v>
      </c>
      <c r="M29" s="20">
        <v>24</v>
      </c>
      <c r="N29" s="20">
        <v>30</v>
      </c>
      <c r="O29" s="20">
        <v>24</v>
      </c>
      <c r="P29" s="20">
        <v>33</v>
      </c>
      <c r="Q29" s="20">
        <v>31</v>
      </c>
      <c r="R29" s="20">
        <v>29</v>
      </c>
      <c r="S29" s="20">
        <v>26</v>
      </c>
      <c r="T29" s="20">
        <v>32</v>
      </c>
      <c r="U29" s="20">
        <v>29</v>
      </c>
      <c r="V29" s="20">
        <v>25</v>
      </c>
      <c r="W29" s="20">
        <v>22</v>
      </c>
      <c r="X29" s="20">
        <v>10</v>
      </c>
      <c r="Y29" s="20">
        <v>11</v>
      </c>
      <c r="Z29" s="21">
        <v>27</v>
      </c>
      <c r="AA29" s="21">
        <v>19</v>
      </c>
      <c r="AB29" s="21">
        <v>31</v>
      </c>
      <c r="AC29" s="21">
        <v>24</v>
      </c>
      <c r="AD29" s="21">
        <v>30</v>
      </c>
      <c r="AE29" s="42"/>
    </row>
    <row r="30" spans="2:31" x14ac:dyDescent="0.25">
      <c r="B30" s="22">
        <v>6</v>
      </c>
      <c r="C30" s="23">
        <v>30</v>
      </c>
      <c r="D30" s="23">
        <v>29</v>
      </c>
      <c r="E30" s="23">
        <v>25</v>
      </c>
      <c r="F30" s="1367"/>
      <c r="G30" s="23">
        <v>30</v>
      </c>
      <c r="H30" s="23">
        <v>22</v>
      </c>
      <c r="I30" s="23">
        <v>28</v>
      </c>
      <c r="J30" s="23">
        <v>25</v>
      </c>
      <c r="K30" s="23">
        <v>28</v>
      </c>
      <c r="L30" s="23">
        <v>20</v>
      </c>
      <c r="M30" s="23">
        <v>17</v>
      </c>
      <c r="N30" s="23">
        <v>30</v>
      </c>
      <c r="O30" s="23">
        <v>23</v>
      </c>
      <c r="P30" s="23">
        <v>32</v>
      </c>
      <c r="Q30" s="23">
        <v>30</v>
      </c>
      <c r="R30" s="23">
        <v>29</v>
      </c>
      <c r="S30" s="23">
        <v>25</v>
      </c>
      <c r="T30" s="23">
        <v>30</v>
      </c>
      <c r="U30" s="23">
        <v>14</v>
      </c>
      <c r="V30" s="23">
        <v>24</v>
      </c>
      <c r="W30" s="23">
        <v>17</v>
      </c>
      <c r="X30" s="23">
        <v>9</v>
      </c>
      <c r="Y30" s="23">
        <v>6</v>
      </c>
      <c r="Z30" s="24"/>
      <c r="AA30" s="24">
        <v>23</v>
      </c>
      <c r="AB30" s="24">
        <v>31</v>
      </c>
      <c r="AC30" s="24">
        <v>26</v>
      </c>
      <c r="AD30" s="24">
        <v>29</v>
      </c>
      <c r="AE30" s="42"/>
    </row>
    <row r="31" spans="2:31" x14ac:dyDescent="0.25">
      <c r="B31" s="22">
        <v>6</v>
      </c>
      <c r="C31" s="23">
        <v>32</v>
      </c>
      <c r="D31" s="23">
        <v>28</v>
      </c>
      <c r="E31" s="23"/>
      <c r="F31" s="1367"/>
      <c r="G31" s="23">
        <v>26</v>
      </c>
      <c r="H31" s="23"/>
      <c r="I31" s="23"/>
      <c r="J31" s="23">
        <v>26</v>
      </c>
      <c r="K31" s="23">
        <v>27</v>
      </c>
      <c r="L31" s="23"/>
      <c r="M31" s="23">
        <v>23</v>
      </c>
      <c r="N31" s="23">
        <v>29</v>
      </c>
      <c r="O31" s="23">
        <v>23</v>
      </c>
      <c r="P31" s="23"/>
      <c r="Q31" s="23">
        <v>30</v>
      </c>
      <c r="R31" s="23">
        <v>25</v>
      </c>
      <c r="S31" s="23">
        <v>17</v>
      </c>
      <c r="T31" s="23">
        <v>30</v>
      </c>
      <c r="U31" s="23"/>
      <c r="V31" s="23"/>
      <c r="W31" s="23"/>
      <c r="X31" s="23">
        <v>7</v>
      </c>
      <c r="Y31" s="23"/>
      <c r="Z31" s="24"/>
      <c r="AA31" s="24"/>
      <c r="AB31" s="24">
        <v>23</v>
      </c>
      <c r="AC31" s="24">
        <v>28</v>
      </c>
      <c r="AD31" s="24">
        <v>29</v>
      </c>
      <c r="AE31" s="42"/>
    </row>
    <row r="32" spans="2:31" x14ac:dyDescent="0.25">
      <c r="B32" s="22">
        <v>6</v>
      </c>
      <c r="C32" s="23">
        <v>33</v>
      </c>
      <c r="D32" s="23"/>
      <c r="E32" s="23"/>
      <c r="F32" s="1367"/>
      <c r="G32" s="23"/>
      <c r="H32" s="23"/>
      <c r="I32" s="23"/>
      <c r="J32" s="23">
        <v>25</v>
      </c>
      <c r="K32" s="23">
        <v>27</v>
      </c>
      <c r="L32" s="23"/>
      <c r="M32" s="23"/>
      <c r="N32" s="23"/>
      <c r="O32" s="23"/>
      <c r="P32" s="23"/>
      <c r="Q32" s="23">
        <v>31</v>
      </c>
      <c r="R32" s="23">
        <v>25</v>
      </c>
      <c r="S32" s="23"/>
      <c r="T32" s="23">
        <v>32</v>
      </c>
      <c r="U32" s="23"/>
      <c r="V32" s="23"/>
      <c r="W32" s="23"/>
      <c r="X32" s="23"/>
      <c r="Y32" s="23"/>
      <c r="Z32" s="24"/>
      <c r="AA32" s="24"/>
      <c r="AB32" s="24">
        <v>29</v>
      </c>
      <c r="AC32" s="24"/>
      <c r="AD32" s="24">
        <v>26</v>
      </c>
      <c r="AE32" s="42"/>
    </row>
    <row r="33" spans="2:31" x14ac:dyDescent="0.25">
      <c r="B33" s="25">
        <v>6</v>
      </c>
      <c r="C33" s="26"/>
      <c r="D33" s="26"/>
      <c r="E33" s="26"/>
      <c r="F33" s="1367"/>
      <c r="G33" s="26"/>
      <c r="H33" s="26"/>
      <c r="I33" s="26"/>
      <c r="J33" s="26">
        <v>25</v>
      </c>
      <c r="K33" s="26"/>
      <c r="L33" s="26"/>
      <c r="M33" s="26"/>
      <c r="N33" s="26"/>
      <c r="O33" s="26"/>
      <c r="P33" s="26"/>
      <c r="Q33" s="26"/>
      <c r="R33" s="26">
        <v>25</v>
      </c>
      <c r="S33" s="26"/>
      <c r="T33" s="26"/>
      <c r="U33" s="26"/>
      <c r="V33" s="26"/>
      <c r="W33" s="26"/>
      <c r="X33" s="26"/>
      <c r="Y33" s="26"/>
      <c r="Z33" s="27"/>
      <c r="AA33" s="27"/>
      <c r="AB33" s="27"/>
      <c r="AC33" s="27"/>
      <c r="AD33" s="27"/>
      <c r="AE33" s="43">
        <f>SUM(C29:AD33)</f>
        <v>2009</v>
      </c>
    </row>
    <row r="34" spans="2:31" x14ac:dyDescent="0.25">
      <c r="B34" s="28">
        <v>7</v>
      </c>
      <c r="C34" s="29">
        <v>31</v>
      </c>
      <c r="D34" s="29">
        <v>30</v>
      </c>
      <c r="E34" s="29">
        <v>32</v>
      </c>
      <c r="F34" s="29">
        <v>26</v>
      </c>
      <c r="G34" s="29">
        <v>26</v>
      </c>
      <c r="H34" s="29">
        <v>25</v>
      </c>
      <c r="I34" s="29">
        <v>26</v>
      </c>
      <c r="J34" s="29">
        <v>30</v>
      </c>
      <c r="K34" s="29">
        <v>29</v>
      </c>
      <c r="L34" s="29">
        <v>25</v>
      </c>
      <c r="M34" s="29">
        <v>27</v>
      </c>
      <c r="N34" s="29">
        <v>25</v>
      </c>
      <c r="O34" s="29">
        <v>26</v>
      </c>
      <c r="P34" s="29">
        <v>31</v>
      </c>
      <c r="Q34" s="29">
        <v>33</v>
      </c>
      <c r="R34" s="29">
        <v>30</v>
      </c>
      <c r="S34" s="29">
        <v>26</v>
      </c>
      <c r="T34" s="29">
        <v>31</v>
      </c>
      <c r="U34" s="29">
        <v>31</v>
      </c>
      <c r="V34" s="29">
        <v>29</v>
      </c>
      <c r="W34" s="29">
        <v>26</v>
      </c>
      <c r="X34" s="29">
        <v>11</v>
      </c>
      <c r="Y34" s="29">
        <v>10</v>
      </c>
      <c r="Z34" s="32">
        <v>26</v>
      </c>
      <c r="AA34" s="31">
        <v>25</v>
      </c>
      <c r="AB34" s="32">
        <v>26</v>
      </c>
      <c r="AC34" s="32">
        <v>23</v>
      </c>
      <c r="AD34" s="32">
        <v>25</v>
      </c>
      <c r="AE34" s="39"/>
    </row>
    <row r="35" spans="2:31" x14ac:dyDescent="0.25">
      <c r="B35" s="8">
        <v>7</v>
      </c>
      <c r="C35" s="3">
        <v>32</v>
      </c>
      <c r="D35" s="3">
        <v>32</v>
      </c>
      <c r="E35" s="3">
        <v>30</v>
      </c>
      <c r="F35" s="3">
        <v>26</v>
      </c>
      <c r="G35" s="3">
        <v>27</v>
      </c>
      <c r="H35" s="3">
        <v>28</v>
      </c>
      <c r="I35" s="3">
        <v>20</v>
      </c>
      <c r="J35" s="3">
        <v>25</v>
      </c>
      <c r="K35" s="3">
        <v>30</v>
      </c>
      <c r="L35" s="3">
        <v>25</v>
      </c>
      <c r="M35" s="3">
        <v>23</v>
      </c>
      <c r="N35" s="3">
        <v>27</v>
      </c>
      <c r="O35" s="3">
        <v>27</v>
      </c>
      <c r="P35" s="3"/>
      <c r="Q35" s="3">
        <v>29</v>
      </c>
      <c r="R35" s="3">
        <v>28</v>
      </c>
      <c r="S35" s="3">
        <v>24</v>
      </c>
      <c r="T35" s="3">
        <v>31</v>
      </c>
      <c r="U35" s="3"/>
      <c r="V35" s="3">
        <v>28</v>
      </c>
      <c r="W35" s="3">
        <v>30</v>
      </c>
      <c r="X35" s="3"/>
      <c r="Y35" s="3"/>
      <c r="Z35" s="5">
        <v>25</v>
      </c>
      <c r="AA35" s="10">
        <v>22</v>
      </c>
      <c r="AB35" s="5">
        <v>29</v>
      </c>
      <c r="AC35" s="5">
        <v>26</v>
      </c>
      <c r="AD35" s="5">
        <v>25</v>
      </c>
      <c r="AE35" s="39"/>
    </row>
    <row r="36" spans="2:31" x14ac:dyDescent="0.25">
      <c r="B36" s="8">
        <v>7</v>
      </c>
      <c r="C36" s="3">
        <v>33</v>
      </c>
      <c r="D36" s="3"/>
      <c r="E36" s="3"/>
      <c r="F36" s="3"/>
      <c r="G36" s="3">
        <v>26</v>
      </c>
      <c r="H36" s="3"/>
      <c r="I36" s="3"/>
      <c r="J36" s="3">
        <v>26</v>
      </c>
      <c r="K36" s="3">
        <v>29</v>
      </c>
      <c r="L36" s="3"/>
      <c r="M36" s="3">
        <v>29</v>
      </c>
      <c r="N36" s="3">
        <v>21</v>
      </c>
      <c r="O36" s="3">
        <v>26</v>
      </c>
      <c r="P36" s="3"/>
      <c r="Q36" s="3">
        <v>30</v>
      </c>
      <c r="R36" s="3">
        <v>30</v>
      </c>
      <c r="S36" s="3"/>
      <c r="T36" s="3">
        <v>27</v>
      </c>
      <c r="U36" s="3"/>
      <c r="V36" s="3"/>
      <c r="W36" s="3"/>
      <c r="X36" s="3"/>
      <c r="Y36" s="3"/>
      <c r="Z36" s="5"/>
      <c r="AA36" s="10"/>
      <c r="AB36" s="5">
        <v>22</v>
      </c>
      <c r="AC36" s="5">
        <v>25</v>
      </c>
      <c r="AD36" s="5">
        <v>25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3">
        <v>27</v>
      </c>
      <c r="H37" s="3"/>
      <c r="I37" s="3"/>
      <c r="J37" s="3">
        <v>25</v>
      </c>
      <c r="K37" s="3">
        <v>28</v>
      </c>
      <c r="L37" s="3"/>
      <c r="M37" s="3"/>
      <c r="N37" s="3"/>
      <c r="O37" s="3"/>
      <c r="P37" s="3"/>
      <c r="Q37" s="3"/>
      <c r="R37" s="3">
        <v>27</v>
      </c>
      <c r="S37" s="3"/>
      <c r="T37" s="3"/>
      <c r="U37" s="3"/>
      <c r="V37" s="3"/>
      <c r="W37" s="3"/>
      <c r="X37" s="3"/>
      <c r="Y37" s="3"/>
      <c r="Z37" s="5"/>
      <c r="AA37" s="5"/>
      <c r="AB37" s="5">
        <v>24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16">
        <v>23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>
        <v>5</v>
      </c>
      <c r="Z38" s="17"/>
      <c r="AA38" s="17"/>
      <c r="AB38" s="17"/>
      <c r="AC38" s="17"/>
      <c r="AD38" s="17"/>
      <c r="AE38" s="41">
        <f>SUM(C34:AD38)</f>
        <v>1955</v>
      </c>
    </row>
    <row r="39" spans="2:31" x14ac:dyDescent="0.25">
      <c r="B39" s="19">
        <v>8</v>
      </c>
      <c r="C39" s="20">
        <v>33</v>
      </c>
      <c r="D39" s="20">
        <v>30</v>
      </c>
      <c r="E39" s="20">
        <v>26</v>
      </c>
      <c r="F39" s="20">
        <v>26</v>
      </c>
      <c r="G39" s="20">
        <v>27</v>
      </c>
      <c r="H39" s="20">
        <v>28</v>
      </c>
      <c r="I39" s="20">
        <v>29</v>
      </c>
      <c r="J39" s="20">
        <v>29</v>
      </c>
      <c r="K39" s="20">
        <v>29</v>
      </c>
      <c r="L39" s="20">
        <v>23</v>
      </c>
      <c r="M39" s="20">
        <v>19</v>
      </c>
      <c r="N39" s="20">
        <v>27</v>
      </c>
      <c r="O39" s="20">
        <v>27</v>
      </c>
      <c r="P39" s="20">
        <v>28</v>
      </c>
      <c r="Q39" s="20">
        <v>31</v>
      </c>
      <c r="R39" s="20">
        <v>29</v>
      </c>
      <c r="S39" s="20">
        <v>26</v>
      </c>
      <c r="T39" s="20">
        <v>27</v>
      </c>
      <c r="U39" s="20">
        <v>23</v>
      </c>
      <c r="V39" s="20">
        <v>28</v>
      </c>
      <c r="W39" s="20">
        <v>26</v>
      </c>
      <c r="X39" s="20">
        <v>11</v>
      </c>
      <c r="Y39" s="20">
        <v>8</v>
      </c>
      <c r="Z39" s="21">
        <v>23</v>
      </c>
      <c r="AA39" s="21">
        <v>22</v>
      </c>
      <c r="AB39" s="21">
        <v>27</v>
      </c>
      <c r="AC39" s="21">
        <v>26</v>
      </c>
      <c r="AD39" s="21">
        <v>27</v>
      </c>
      <c r="AE39" s="42"/>
    </row>
    <row r="40" spans="2:31" x14ac:dyDescent="0.25">
      <c r="B40" s="22">
        <v>8</v>
      </c>
      <c r="C40" s="23">
        <v>33</v>
      </c>
      <c r="D40" s="23">
        <v>32</v>
      </c>
      <c r="E40" s="23">
        <v>27</v>
      </c>
      <c r="F40" s="23">
        <v>26</v>
      </c>
      <c r="G40" s="23">
        <v>24</v>
      </c>
      <c r="H40" s="23"/>
      <c r="I40" s="23"/>
      <c r="J40" s="23">
        <v>30</v>
      </c>
      <c r="K40" s="23">
        <v>29</v>
      </c>
      <c r="L40" s="23">
        <v>22</v>
      </c>
      <c r="M40" s="23">
        <v>22</v>
      </c>
      <c r="N40" s="23">
        <v>30</v>
      </c>
      <c r="O40" s="23">
        <v>28</v>
      </c>
      <c r="P40" s="23">
        <v>25</v>
      </c>
      <c r="Q40" s="23">
        <v>32</v>
      </c>
      <c r="R40" s="23">
        <v>28</v>
      </c>
      <c r="S40" s="23">
        <v>26</v>
      </c>
      <c r="T40" s="23">
        <v>26</v>
      </c>
      <c r="U40" s="23">
        <v>19</v>
      </c>
      <c r="V40" s="23">
        <v>20</v>
      </c>
      <c r="W40" s="23">
        <v>17</v>
      </c>
      <c r="X40" s="23"/>
      <c r="Y40" s="23"/>
      <c r="Z40" s="24">
        <v>19</v>
      </c>
      <c r="AA40" s="24">
        <v>20</v>
      </c>
      <c r="AB40" s="24">
        <v>29</v>
      </c>
      <c r="AC40" s="24">
        <v>27</v>
      </c>
      <c r="AD40" s="24">
        <v>31</v>
      </c>
      <c r="AE40" s="42"/>
    </row>
    <row r="41" spans="2:31" x14ac:dyDescent="0.25">
      <c r="B41" s="22">
        <v>8</v>
      </c>
      <c r="C41" s="23">
        <v>34</v>
      </c>
      <c r="D41" s="23"/>
      <c r="E41" s="23"/>
      <c r="F41" s="23">
        <v>26</v>
      </c>
      <c r="G41" s="23">
        <v>25</v>
      </c>
      <c r="H41" s="23"/>
      <c r="I41" s="23"/>
      <c r="J41" s="23">
        <v>28</v>
      </c>
      <c r="K41" s="23">
        <v>27</v>
      </c>
      <c r="L41" s="23"/>
      <c r="M41" s="23">
        <v>19</v>
      </c>
      <c r="N41" s="23">
        <v>27</v>
      </c>
      <c r="O41" s="23">
        <v>27</v>
      </c>
      <c r="P41" s="23"/>
      <c r="Q41" s="23">
        <v>31</v>
      </c>
      <c r="R41" s="23">
        <v>28</v>
      </c>
      <c r="S41" s="23"/>
      <c r="T41" s="23">
        <v>25</v>
      </c>
      <c r="U41" s="23"/>
      <c r="V41" s="23"/>
      <c r="W41" s="23"/>
      <c r="X41" s="23"/>
      <c r="Y41" s="23"/>
      <c r="Z41" s="24"/>
      <c r="AA41" s="24"/>
      <c r="AB41" s="24">
        <v>28</v>
      </c>
      <c r="AC41" s="24"/>
      <c r="AD41" s="24">
        <v>29</v>
      </c>
      <c r="AE41" s="42"/>
    </row>
    <row r="42" spans="2:31" x14ac:dyDescent="0.25">
      <c r="B42" s="22">
        <v>8</v>
      </c>
      <c r="C42" s="23">
        <v>27</v>
      </c>
      <c r="D42" s="23"/>
      <c r="E42" s="23"/>
      <c r="F42" s="23"/>
      <c r="G42" s="23">
        <v>25</v>
      </c>
      <c r="H42" s="23"/>
      <c r="I42" s="23"/>
      <c r="J42" s="23">
        <v>27</v>
      </c>
      <c r="K42" s="23"/>
      <c r="L42" s="23"/>
      <c r="M42" s="23"/>
      <c r="N42" s="23"/>
      <c r="O42" s="23"/>
      <c r="P42" s="23"/>
      <c r="Q42" s="23">
        <v>28</v>
      </c>
      <c r="R42" s="23">
        <v>25</v>
      </c>
      <c r="S42" s="23"/>
      <c r="T42" s="23"/>
      <c r="U42" s="23"/>
      <c r="V42" s="23"/>
      <c r="W42" s="23"/>
      <c r="X42" s="23"/>
      <c r="Y42" s="23"/>
      <c r="Z42" s="24"/>
      <c r="AA42" s="24"/>
      <c r="AB42" s="24">
        <v>27</v>
      </c>
      <c r="AC42" s="24"/>
      <c r="AD42" s="24"/>
      <c r="AE42" s="42"/>
    </row>
    <row r="43" spans="2:31" x14ac:dyDescent="0.25">
      <c r="B43" s="25">
        <v>8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1855</v>
      </c>
    </row>
    <row r="44" spans="2:31" x14ac:dyDescent="0.25">
      <c r="B44" s="28">
        <v>9</v>
      </c>
      <c r="C44" s="29">
        <v>31</v>
      </c>
      <c r="D44" s="29">
        <v>28</v>
      </c>
      <c r="E44" s="29">
        <v>30</v>
      </c>
      <c r="F44" s="29">
        <v>26</v>
      </c>
      <c r="G44" s="29">
        <v>26</v>
      </c>
      <c r="H44" s="29">
        <v>17</v>
      </c>
      <c r="I44" s="29">
        <v>27</v>
      </c>
      <c r="J44" s="29">
        <v>25</v>
      </c>
      <c r="K44" s="29">
        <v>26</v>
      </c>
      <c r="L44" s="29">
        <v>18</v>
      </c>
      <c r="M44" s="29">
        <v>22</v>
      </c>
      <c r="N44" s="29">
        <v>25</v>
      </c>
      <c r="O44" s="29">
        <v>27</v>
      </c>
      <c r="P44" s="29">
        <v>23</v>
      </c>
      <c r="Q44" s="29">
        <v>26</v>
      </c>
      <c r="R44" s="29">
        <v>26</v>
      </c>
      <c r="S44" s="29">
        <v>25</v>
      </c>
      <c r="T44" s="29">
        <v>32</v>
      </c>
      <c r="U44" s="29">
        <v>26</v>
      </c>
      <c r="V44" s="29">
        <v>19</v>
      </c>
      <c r="W44" s="29">
        <v>26</v>
      </c>
      <c r="X44" s="29">
        <v>9</v>
      </c>
      <c r="Y44" s="29">
        <v>3</v>
      </c>
      <c r="Z44" s="32">
        <v>26</v>
      </c>
      <c r="AA44" s="31">
        <v>20</v>
      </c>
      <c r="AB44" s="32">
        <v>25</v>
      </c>
      <c r="AC44" s="32">
        <v>25</v>
      </c>
      <c r="AD44" s="32">
        <v>24</v>
      </c>
      <c r="AE44" s="39"/>
    </row>
    <row r="45" spans="2:31" x14ac:dyDescent="0.25">
      <c r="B45" s="8">
        <v>9</v>
      </c>
      <c r="C45" s="3">
        <v>30</v>
      </c>
      <c r="D45" s="3">
        <v>22</v>
      </c>
      <c r="E45" s="3">
        <v>27</v>
      </c>
      <c r="F45" s="3">
        <v>27</v>
      </c>
      <c r="G45" s="3">
        <v>27</v>
      </c>
      <c r="H45" s="3">
        <v>24</v>
      </c>
      <c r="I45" s="3"/>
      <c r="J45" s="3">
        <v>26</v>
      </c>
      <c r="K45" s="3">
        <v>24</v>
      </c>
      <c r="L45" s="3">
        <v>20</v>
      </c>
      <c r="M45" s="3">
        <v>17</v>
      </c>
      <c r="N45" s="3">
        <v>26</v>
      </c>
      <c r="O45" s="3">
        <v>22</v>
      </c>
      <c r="P45" s="3">
        <v>25</v>
      </c>
      <c r="Q45" s="3">
        <v>28</v>
      </c>
      <c r="R45" s="3">
        <v>25</v>
      </c>
      <c r="S45" s="3">
        <v>25</v>
      </c>
      <c r="T45" s="3">
        <v>31</v>
      </c>
      <c r="U45" s="3">
        <v>17</v>
      </c>
      <c r="V45" s="3">
        <v>27</v>
      </c>
      <c r="W45" s="3">
        <v>23</v>
      </c>
      <c r="X45" s="3"/>
      <c r="Y45" s="3"/>
      <c r="Z45" s="5"/>
      <c r="AA45" s="10">
        <v>21</v>
      </c>
      <c r="AB45" s="5">
        <v>28</v>
      </c>
      <c r="AC45" s="5">
        <v>28</v>
      </c>
      <c r="AD45" s="5">
        <v>26</v>
      </c>
      <c r="AE45" s="39"/>
    </row>
    <row r="46" spans="2:31" x14ac:dyDescent="0.25">
      <c r="B46" s="8">
        <v>9</v>
      </c>
      <c r="C46" s="3">
        <v>26</v>
      </c>
      <c r="D46" s="3"/>
      <c r="E46" s="3"/>
      <c r="F46" s="3"/>
      <c r="G46" s="3">
        <v>26</v>
      </c>
      <c r="H46" s="3"/>
      <c r="I46" s="3"/>
      <c r="J46" s="3">
        <v>25</v>
      </c>
      <c r="K46" s="3">
        <v>26</v>
      </c>
      <c r="L46" s="3"/>
      <c r="M46" s="3"/>
      <c r="N46" s="3">
        <v>26</v>
      </c>
      <c r="O46" s="3">
        <v>23</v>
      </c>
      <c r="P46" s="3"/>
      <c r="Q46" s="3">
        <v>25</v>
      </c>
      <c r="R46" s="3">
        <v>26</v>
      </c>
      <c r="S46" s="3"/>
      <c r="T46" s="3">
        <v>26</v>
      </c>
      <c r="U46" s="3"/>
      <c r="V46" s="3"/>
      <c r="W46" s="3"/>
      <c r="X46" s="3"/>
      <c r="Y46" s="3"/>
      <c r="Z46" s="5"/>
      <c r="AA46" s="10"/>
      <c r="AB46" s="5">
        <v>26</v>
      </c>
      <c r="AC46" s="5"/>
      <c r="AD46" s="5">
        <v>24</v>
      </c>
      <c r="AE46" s="39"/>
    </row>
    <row r="47" spans="2:31" x14ac:dyDescent="0.25">
      <c r="B47" s="8">
        <v>9</v>
      </c>
      <c r="C47" s="3">
        <v>24</v>
      </c>
      <c r="D47" s="3"/>
      <c r="E47" s="3"/>
      <c r="F47" s="3"/>
      <c r="G47" s="3">
        <v>27</v>
      </c>
      <c r="H47" s="3"/>
      <c r="I47" s="3"/>
      <c r="J47" s="3">
        <v>27</v>
      </c>
      <c r="K47" s="3"/>
      <c r="L47" s="3"/>
      <c r="M47" s="3"/>
      <c r="N47" s="3"/>
      <c r="O47" s="3"/>
      <c r="P47" s="3"/>
      <c r="Q47" s="3">
        <v>25</v>
      </c>
      <c r="R47" s="3">
        <v>25</v>
      </c>
      <c r="S47" s="3"/>
      <c r="T47" s="3"/>
      <c r="U47" s="3"/>
      <c r="V47" s="3"/>
      <c r="W47" s="3"/>
      <c r="X47" s="3"/>
      <c r="Y47" s="3"/>
      <c r="Z47" s="5"/>
      <c r="AA47" s="10"/>
      <c r="AB47" s="5">
        <v>25</v>
      </c>
      <c r="AC47" s="6"/>
      <c r="AD47" s="5">
        <v>21</v>
      </c>
      <c r="AE47" s="39"/>
    </row>
    <row r="48" spans="2:31" x14ac:dyDescent="0.25">
      <c r="B48" s="15">
        <v>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7</v>
      </c>
      <c r="Z48" s="45"/>
      <c r="AA48" s="18"/>
      <c r="AB48" s="17">
        <v>22</v>
      </c>
      <c r="AC48" s="46"/>
      <c r="AD48" s="17"/>
      <c r="AE48" s="41">
        <f>SUM(C44:AD48)</f>
        <v>1741</v>
      </c>
    </row>
    <row r="49" spans="1:31" x14ac:dyDescent="0.25">
      <c r="B49" s="47" t="s">
        <v>28</v>
      </c>
      <c r="C49" s="48">
        <f t="shared" ref="C49:AD49" si="1">SUM(C24:C48)</f>
        <v>630</v>
      </c>
      <c r="D49" s="48">
        <f t="shared" si="1"/>
        <v>359</v>
      </c>
      <c r="E49" s="48">
        <f t="shared" si="1"/>
        <v>282</v>
      </c>
      <c r="F49" s="48">
        <f t="shared" si="1"/>
        <v>183</v>
      </c>
      <c r="G49" s="48">
        <f t="shared" si="1"/>
        <v>535</v>
      </c>
      <c r="H49" s="48">
        <f t="shared" si="1"/>
        <v>217</v>
      </c>
      <c r="I49" s="48">
        <f t="shared" si="1"/>
        <v>211</v>
      </c>
      <c r="J49" s="48">
        <f t="shared" si="1"/>
        <v>578</v>
      </c>
      <c r="K49" s="48">
        <f t="shared" si="1"/>
        <v>490</v>
      </c>
      <c r="L49" s="48">
        <f t="shared" si="1"/>
        <v>207</v>
      </c>
      <c r="M49" s="48">
        <f t="shared" si="1"/>
        <v>320</v>
      </c>
      <c r="N49" s="48">
        <f t="shared" si="1"/>
        <v>402</v>
      </c>
      <c r="O49" s="48">
        <f t="shared" si="1"/>
        <v>409</v>
      </c>
      <c r="P49" s="48">
        <f t="shared" si="1"/>
        <v>245</v>
      </c>
      <c r="Q49" s="48">
        <f t="shared" si="1"/>
        <v>561</v>
      </c>
      <c r="R49" s="48">
        <f t="shared" si="1"/>
        <v>589</v>
      </c>
      <c r="S49" s="48">
        <f t="shared" si="1"/>
        <v>274</v>
      </c>
      <c r="T49" s="48">
        <f t="shared" si="1"/>
        <v>496</v>
      </c>
      <c r="U49" s="48">
        <f t="shared" si="1"/>
        <v>190</v>
      </c>
      <c r="V49" s="48">
        <f t="shared" si="1"/>
        <v>263</v>
      </c>
      <c r="W49" s="48">
        <f t="shared" si="1"/>
        <v>262</v>
      </c>
      <c r="X49" s="48">
        <f t="shared" si="1"/>
        <v>69</v>
      </c>
      <c r="Y49" s="48">
        <f t="shared" si="1"/>
        <v>66</v>
      </c>
      <c r="Z49" s="48">
        <f t="shared" si="1"/>
        <v>190</v>
      </c>
      <c r="AA49" s="48">
        <f t="shared" si="1"/>
        <v>236</v>
      </c>
      <c r="AB49" s="48">
        <f t="shared" si="1"/>
        <v>581</v>
      </c>
      <c r="AC49" s="48">
        <f t="shared" si="1"/>
        <v>333</v>
      </c>
      <c r="AD49" s="48">
        <f t="shared" si="1"/>
        <v>509</v>
      </c>
      <c r="AE49" s="48">
        <f>SUM(AE27:AE48)</f>
        <v>9687</v>
      </c>
    </row>
    <row r="50" spans="1:31" x14ac:dyDescent="0.25">
      <c r="B50" s="49">
        <v>10</v>
      </c>
      <c r="C50" s="50">
        <v>26</v>
      </c>
      <c r="D50" s="50">
        <v>24</v>
      </c>
      <c r="E50" s="50">
        <v>26</v>
      </c>
      <c r="F50" s="50">
        <v>24</v>
      </c>
      <c r="G50" s="50">
        <v>25</v>
      </c>
      <c r="H50" s="50">
        <v>20</v>
      </c>
      <c r="I50" s="50">
        <v>21</v>
      </c>
      <c r="J50" s="50">
        <v>18</v>
      </c>
      <c r="K50" s="50">
        <v>27</v>
      </c>
      <c r="L50" s="50">
        <v>23</v>
      </c>
      <c r="M50" s="50">
        <v>26</v>
      </c>
      <c r="N50" s="50">
        <v>33</v>
      </c>
      <c r="O50" s="50">
        <v>25</v>
      </c>
      <c r="P50" s="50">
        <v>18</v>
      </c>
      <c r="Q50" s="50">
        <v>26</v>
      </c>
      <c r="R50" s="50">
        <v>25</v>
      </c>
      <c r="S50" s="50">
        <v>24</v>
      </c>
      <c r="T50" s="50">
        <v>21</v>
      </c>
      <c r="U50" s="50">
        <v>24</v>
      </c>
      <c r="V50" s="50">
        <v>21</v>
      </c>
      <c r="W50" s="50">
        <v>16</v>
      </c>
      <c r="X50" s="50"/>
      <c r="Y50" s="50">
        <v>4</v>
      </c>
      <c r="Z50" s="51"/>
      <c r="AA50" s="51">
        <v>21</v>
      </c>
      <c r="AB50" s="51">
        <v>25</v>
      </c>
      <c r="AC50" s="51">
        <v>28</v>
      </c>
      <c r="AD50" s="51">
        <v>27</v>
      </c>
      <c r="AE50" s="52"/>
    </row>
    <row r="51" spans="1:31" x14ac:dyDescent="0.25">
      <c r="B51" s="22">
        <v>10</v>
      </c>
      <c r="C51" s="23">
        <v>23</v>
      </c>
      <c r="D51" s="23"/>
      <c r="E51" s="23"/>
      <c r="F51" s="23">
        <v>26</v>
      </c>
      <c r="G51" s="23">
        <v>21</v>
      </c>
      <c r="H51" s="23"/>
      <c r="I51" s="23"/>
      <c r="J51" s="23">
        <v>29</v>
      </c>
      <c r="K51" s="23"/>
      <c r="L51" s="23"/>
      <c r="M51" s="23"/>
      <c r="N51" s="23"/>
      <c r="O51" s="23">
        <v>23</v>
      </c>
      <c r="P51" s="23"/>
      <c r="Q51" s="23">
        <v>25</v>
      </c>
      <c r="R51" s="23">
        <v>26</v>
      </c>
      <c r="S51" s="23">
        <v>23</v>
      </c>
      <c r="T51" s="23">
        <v>24</v>
      </c>
      <c r="U51" s="23"/>
      <c r="V51" s="23"/>
      <c r="W51" s="23"/>
      <c r="X51" s="23"/>
      <c r="Y51" s="23"/>
      <c r="Z51" s="24"/>
      <c r="AA51" s="24"/>
      <c r="AB51" s="24">
        <v>22</v>
      </c>
      <c r="AC51" s="24">
        <v>30</v>
      </c>
      <c r="AD51" s="24">
        <v>27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26"/>
      <c r="H52" s="26"/>
      <c r="I52" s="26"/>
      <c r="J52" s="26">
        <v>25</v>
      </c>
      <c r="K52" s="26"/>
      <c r="L52" s="26"/>
      <c r="M52" s="26"/>
      <c r="N52" s="26"/>
      <c r="O52" s="26"/>
      <c r="P52" s="26"/>
      <c r="Q52" s="26">
        <v>25</v>
      </c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/>
      <c r="AC52" s="27"/>
      <c r="AD52" s="27"/>
      <c r="AE52" s="53">
        <f>SUM(C50:AD52)</f>
        <v>972</v>
      </c>
    </row>
    <row r="53" spans="1:31" x14ac:dyDescent="0.25">
      <c r="B53" s="28">
        <v>11</v>
      </c>
      <c r="C53" s="29">
        <v>32</v>
      </c>
      <c r="D53" s="29">
        <v>22</v>
      </c>
      <c r="E53" s="29">
        <v>20</v>
      </c>
      <c r="F53" s="29">
        <v>25</v>
      </c>
      <c r="G53" s="29">
        <v>35</v>
      </c>
      <c r="H53" s="29">
        <v>23</v>
      </c>
      <c r="I53" s="29">
        <v>20</v>
      </c>
      <c r="J53" s="29">
        <v>26</v>
      </c>
      <c r="K53" s="29">
        <v>30</v>
      </c>
      <c r="L53" s="29">
        <v>23</v>
      </c>
      <c r="M53" s="29">
        <v>19</v>
      </c>
      <c r="N53" s="29">
        <v>30</v>
      </c>
      <c r="O53" s="29">
        <v>25</v>
      </c>
      <c r="P53" s="29">
        <v>30</v>
      </c>
      <c r="Q53" s="29">
        <v>27</v>
      </c>
      <c r="R53" s="29">
        <v>24</v>
      </c>
      <c r="S53" s="29">
        <v>24</v>
      </c>
      <c r="T53" s="29">
        <v>28</v>
      </c>
      <c r="U53" s="29">
        <v>26</v>
      </c>
      <c r="V53" s="29">
        <v>16</v>
      </c>
      <c r="W53" s="29">
        <v>20</v>
      </c>
      <c r="X53" s="29"/>
      <c r="Y53" s="29">
        <v>2</v>
      </c>
      <c r="Z53" s="32">
        <v>16</v>
      </c>
      <c r="AA53" s="31">
        <v>19</v>
      </c>
      <c r="AB53" s="32">
        <v>29</v>
      </c>
      <c r="AC53" s="32">
        <v>23</v>
      </c>
      <c r="AD53" s="32">
        <v>25</v>
      </c>
      <c r="AE53" s="39"/>
    </row>
    <row r="54" spans="1:31" x14ac:dyDescent="0.25">
      <c r="B54" s="8">
        <v>11</v>
      </c>
      <c r="C54" s="3">
        <v>27</v>
      </c>
      <c r="D54" s="3"/>
      <c r="E54" s="3">
        <v>19</v>
      </c>
      <c r="F54" s="3">
        <v>25</v>
      </c>
      <c r="G54" s="3"/>
      <c r="H54" s="3"/>
      <c r="I54" s="3"/>
      <c r="J54" s="3">
        <v>20</v>
      </c>
      <c r="K54" s="3"/>
      <c r="L54" s="3">
        <v>13</v>
      </c>
      <c r="M54" s="3"/>
      <c r="N54" s="3"/>
      <c r="O54" s="3"/>
      <c r="P54" s="3"/>
      <c r="Q54" s="3">
        <v>27</v>
      </c>
      <c r="R54" s="3">
        <v>14</v>
      </c>
      <c r="S54" s="3">
        <v>15</v>
      </c>
      <c r="T54" s="3">
        <v>23</v>
      </c>
      <c r="U54" s="3"/>
      <c r="V54" s="3"/>
      <c r="W54" s="3"/>
      <c r="X54" s="3"/>
      <c r="Y54" s="3"/>
      <c r="Z54" s="5"/>
      <c r="AA54" s="10"/>
      <c r="AB54" s="5">
        <v>31</v>
      </c>
      <c r="AC54" s="5">
        <v>23</v>
      </c>
      <c r="AD54" s="5">
        <v>23</v>
      </c>
      <c r="AE54" s="39"/>
    </row>
    <row r="55" spans="1:31" x14ac:dyDescent="0.25">
      <c r="B55" s="11">
        <v>11</v>
      </c>
      <c r="C55" s="12"/>
      <c r="D55" s="12"/>
      <c r="E55" s="12"/>
      <c r="F55" s="12">
        <v>22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922</v>
      </c>
    </row>
    <row r="57" spans="1:31" x14ac:dyDescent="0.25">
      <c r="B57" s="37" t="s">
        <v>30</v>
      </c>
      <c r="C57" s="38">
        <f>SUM(C51:C56)</f>
        <v>82</v>
      </c>
      <c r="D57" s="38">
        <f t="shared" ref="D57:AD57" si="2">SUM(D50:D56)</f>
        <v>46</v>
      </c>
      <c r="E57" s="38">
        <f t="shared" si="2"/>
        <v>65</v>
      </c>
      <c r="F57" s="38">
        <f t="shared" si="2"/>
        <v>147</v>
      </c>
      <c r="G57" s="38">
        <f t="shared" si="2"/>
        <v>81</v>
      </c>
      <c r="H57" s="38">
        <f t="shared" si="2"/>
        <v>43</v>
      </c>
      <c r="I57" s="38">
        <f t="shared" si="2"/>
        <v>41</v>
      </c>
      <c r="J57" s="38">
        <f t="shared" si="2"/>
        <v>118</v>
      </c>
      <c r="K57" s="38">
        <f t="shared" si="2"/>
        <v>57</v>
      </c>
      <c r="L57" s="38">
        <f t="shared" si="2"/>
        <v>59</v>
      </c>
      <c r="M57" s="38">
        <f t="shared" si="2"/>
        <v>45</v>
      </c>
      <c r="N57" s="38">
        <f t="shared" si="2"/>
        <v>63</v>
      </c>
      <c r="O57" s="38">
        <f t="shared" si="2"/>
        <v>73</v>
      </c>
      <c r="P57" s="38">
        <f t="shared" si="2"/>
        <v>48</v>
      </c>
      <c r="Q57" s="38">
        <f t="shared" si="2"/>
        <v>130</v>
      </c>
      <c r="R57" s="38">
        <f t="shared" si="2"/>
        <v>89</v>
      </c>
      <c r="S57" s="38">
        <f t="shared" si="2"/>
        <v>86</v>
      </c>
      <c r="T57" s="38">
        <f t="shared" si="2"/>
        <v>96</v>
      </c>
      <c r="U57" s="38">
        <f t="shared" si="2"/>
        <v>50</v>
      </c>
      <c r="V57" s="38">
        <f t="shared" si="2"/>
        <v>37</v>
      </c>
      <c r="W57" s="38">
        <f t="shared" si="2"/>
        <v>36</v>
      </c>
      <c r="X57" s="38">
        <f t="shared" si="2"/>
        <v>0</v>
      </c>
      <c r="Y57" s="38">
        <f t="shared" si="2"/>
        <v>6</v>
      </c>
      <c r="Z57" s="38">
        <f t="shared" si="2"/>
        <v>16</v>
      </c>
      <c r="AA57" s="38">
        <f t="shared" si="2"/>
        <v>41</v>
      </c>
      <c r="AB57" s="38">
        <f t="shared" si="2"/>
        <v>107</v>
      </c>
      <c r="AC57" s="38">
        <f t="shared" si="2"/>
        <v>104</v>
      </c>
      <c r="AD57" s="38">
        <f t="shared" si="2"/>
        <v>102</v>
      </c>
      <c r="AE57" s="38">
        <f>SUM(AE51:AE56)</f>
        <v>1894</v>
      </c>
    </row>
    <row r="59" spans="1:31" x14ac:dyDescent="0.25">
      <c r="B59" s="55"/>
      <c r="C59" s="55">
        <f t="shared" ref="C59:AE59" si="3">C23+C49+C57</f>
        <v>1224</v>
      </c>
      <c r="D59" s="55">
        <f t="shared" si="3"/>
        <v>798</v>
      </c>
      <c r="E59" s="55">
        <f t="shared" si="3"/>
        <v>646</v>
      </c>
      <c r="F59" s="55">
        <f t="shared" si="3"/>
        <v>330</v>
      </c>
      <c r="G59" s="55">
        <f t="shared" si="3"/>
        <v>1160</v>
      </c>
      <c r="H59" s="55">
        <f t="shared" si="3"/>
        <v>456</v>
      </c>
      <c r="I59" s="55">
        <f t="shared" si="3"/>
        <v>474</v>
      </c>
      <c r="J59" s="55">
        <f t="shared" si="3"/>
        <v>1211</v>
      </c>
      <c r="K59" s="55">
        <f t="shared" si="3"/>
        <v>882</v>
      </c>
      <c r="L59" s="55">
        <f t="shared" si="3"/>
        <v>436</v>
      </c>
      <c r="M59" s="55">
        <f t="shared" si="3"/>
        <v>637</v>
      </c>
      <c r="N59" s="55">
        <f t="shared" si="3"/>
        <v>815</v>
      </c>
      <c r="O59" s="55">
        <f t="shared" si="3"/>
        <v>814</v>
      </c>
      <c r="P59" s="55">
        <f t="shared" si="3"/>
        <v>503</v>
      </c>
      <c r="Q59" s="55">
        <f t="shared" si="3"/>
        <v>1238</v>
      </c>
      <c r="R59" s="55">
        <f t="shared" si="3"/>
        <v>1239</v>
      </c>
      <c r="S59" s="55">
        <f t="shared" si="3"/>
        <v>580</v>
      </c>
      <c r="T59" s="55">
        <f t="shared" si="3"/>
        <v>1098</v>
      </c>
      <c r="U59" s="55">
        <f t="shared" si="3"/>
        <v>407</v>
      </c>
      <c r="V59" s="55">
        <f t="shared" si="3"/>
        <v>519</v>
      </c>
      <c r="W59" s="55">
        <f t="shared" si="3"/>
        <v>608</v>
      </c>
      <c r="X59" s="55">
        <f t="shared" si="3"/>
        <v>126</v>
      </c>
      <c r="Y59" s="55">
        <f t="shared" si="3"/>
        <v>122</v>
      </c>
      <c r="Z59" s="55">
        <f t="shared" si="3"/>
        <v>396</v>
      </c>
      <c r="AA59" s="55">
        <f t="shared" si="3"/>
        <v>513</v>
      </c>
      <c r="AB59" s="55">
        <f t="shared" si="3"/>
        <v>1184</v>
      </c>
      <c r="AC59" s="55">
        <f t="shared" si="3"/>
        <v>738</v>
      </c>
      <c r="AD59" s="55">
        <f t="shared" si="3"/>
        <v>1106</v>
      </c>
      <c r="AE59" s="55">
        <f t="shared" si="3"/>
        <v>20286</v>
      </c>
    </row>
    <row r="60" spans="1:31" x14ac:dyDescent="0.25">
      <c r="B60" s="55"/>
      <c r="C60" s="55"/>
      <c r="D60" s="55" t="s">
        <v>31</v>
      </c>
      <c r="E60" s="55" t="s">
        <v>31</v>
      </c>
      <c r="F60" s="55"/>
      <c r="G60" s="55"/>
      <c r="H60" s="55"/>
      <c r="I60" s="55"/>
      <c r="J60" s="55"/>
      <c r="K60" s="55"/>
      <c r="L60" s="55"/>
      <c r="M60" s="55"/>
      <c r="N60" s="55" t="s">
        <v>32</v>
      </c>
      <c r="O60" s="55"/>
      <c r="P60" s="55" t="s">
        <v>32</v>
      </c>
      <c r="Q60" s="55"/>
      <c r="R60" s="55"/>
      <c r="S60" s="55"/>
      <c r="T60" s="55"/>
      <c r="U60" s="55" t="s">
        <v>33</v>
      </c>
      <c r="V60" s="55"/>
      <c r="W60" s="55"/>
      <c r="X60" s="55"/>
      <c r="Y60" s="55" t="s">
        <v>33</v>
      </c>
      <c r="Z60" s="55"/>
      <c r="AA60" s="55"/>
      <c r="AB60" s="55" t="s">
        <v>34</v>
      </c>
      <c r="AC60" s="55"/>
      <c r="AD60" s="55"/>
      <c r="AE60" s="55"/>
    </row>
    <row r="61" spans="1:31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1" x14ac:dyDescent="0.25">
      <c r="A62" s="1369" t="s">
        <v>35</v>
      </c>
      <c r="B62" s="1369"/>
      <c r="C62" s="56">
        <v>1</v>
      </c>
      <c r="D62" s="56"/>
      <c r="E62" s="56"/>
      <c r="F62" s="56"/>
      <c r="G62" s="56">
        <v>1</v>
      </c>
      <c r="H62" s="56"/>
      <c r="I62" s="56"/>
      <c r="J62" s="56">
        <v>1</v>
      </c>
      <c r="K62" s="56"/>
      <c r="L62" s="56"/>
      <c r="M62" s="56"/>
      <c r="N62" s="56"/>
      <c r="O62" s="56"/>
      <c r="P62" s="56"/>
      <c r="Q62" s="56">
        <v>1</v>
      </c>
      <c r="R62" s="56">
        <v>1</v>
      </c>
      <c r="S62" s="56"/>
      <c r="T62" s="56">
        <v>1</v>
      </c>
      <c r="U62" s="56"/>
      <c r="V62" s="56"/>
      <c r="W62" s="56"/>
      <c r="X62" s="56"/>
      <c r="Y62" s="56"/>
      <c r="Z62" s="56"/>
      <c r="AA62" s="56"/>
      <c r="AB62" s="56">
        <v>1</v>
      </c>
      <c r="AC62" s="56"/>
      <c r="AD62" s="56">
        <v>1</v>
      </c>
      <c r="AE62" s="55"/>
    </row>
    <row r="63" spans="1:31" x14ac:dyDescent="0.25">
      <c r="A63" s="1369" t="s">
        <v>36</v>
      </c>
      <c r="B63" s="1369"/>
      <c r="C63" s="56"/>
      <c r="D63" s="56">
        <v>1</v>
      </c>
      <c r="E63" s="56">
        <v>1</v>
      </c>
      <c r="F63" s="56"/>
      <c r="G63" s="56"/>
      <c r="H63" s="56"/>
      <c r="I63" s="56"/>
      <c r="J63" s="56"/>
      <c r="K63" s="56">
        <v>1</v>
      </c>
      <c r="L63" s="56"/>
      <c r="M63" s="56">
        <v>1</v>
      </c>
      <c r="N63" s="56">
        <v>1</v>
      </c>
      <c r="O63" s="56">
        <v>1</v>
      </c>
      <c r="P63" s="56">
        <v>1</v>
      </c>
      <c r="Q63" s="56"/>
      <c r="R63" s="56"/>
      <c r="S63" s="56">
        <v>1</v>
      </c>
      <c r="T63" s="56"/>
      <c r="U63" s="56"/>
      <c r="V63" s="56">
        <v>1</v>
      </c>
      <c r="W63" s="56">
        <v>1</v>
      </c>
      <c r="X63" s="56"/>
      <c r="Y63" s="56"/>
      <c r="Z63" s="56"/>
      <c r="AA63" s="56">
        <v>1</v>
      </c>
      <c r="AB63" s="56"/>
      <c r="AC63" s="56">
        <v>1</v>
      </c>
      <c r="AD63" s="56"/>
      <c r="AE63" s="55"/>
    </row>
    <row r="64" spans="1:31" x14ac:dyDescent="0.25">
      <c r="A64" s="1369" t="s">
        <v>37</v>
      </c>
      <c r="B64" s="1369"/>
      <c r="C64" s="56"/>
      <c r="D64" s="56"/>
      <c r="E64" s="56"/>
      <c r="F64" s="56">
        <v>1</v>
      </c>
      <c r="G64" s="56"/>
      <c r="H64" s="56">
        <v>1</v>
      </c>
      <c r="I64" s="56">
        <v>1</v>
      </c>
      <c r="J64" s="56"/>
      <c r="K64" s="56"/>
      <c r="L64" s="56">
        <v>1</v>
      </c>
      <c r="M64" s="56"/>
      <c r="N64" s="56"/>
      <c r="O64" s="56"/>
      <c r="P64" s="56"/>
      <c r="Q64" s="56"/>
      <c r="R64" s="56"/>
      <c r="S64" s="56"/>
      <c r="T64" s="56"/>
      <c r="U64" s="56">
        <v>1</v>
      </c>
      <c r="V64" s="56"/>
      <c r="W64" s="56"/>
      <c r="X64" s="56">
        <v>1</v>
      </c>
      <c r="Y64" s="56">
        <v>1</v>
      </c>
      <c r="Z64" s="56">
        <v>1</v>
      </c>
      <c r="AA64" s="56"/>
      <c r="AB64" s="56"/>
      <c r="AC64" s="56"/>
      <c r="AD64" s="56"/>
      <c r="AE64" s="55"/>
    </row>
    <row r="66" spans="1:3" x14ac:dyDescent="0.25">
      <c r="A66" s="1369" t="s">
        <v>35</v>
      </c>
      <c r="B66" s="1369"/>
      <c r="C66">
        <f>SUM(C62:AD62)</f>
        <v>8</v>
      </c>
    </row>
    <row r="67" spans="1:3" x14ac:dyDescent="0.25">
      <c r="A67" s="1369" t="s">
        <v>36</v>
      </c>
      <c r="B67" s="1369"/>
      <c r="C67">
        <f>SUM(C63:AD63)</f>
        <v>12</v>
      </c>
    </row>
    <row r="68" spans="1:3" x14ac:dyDescent="0.25">
      <c r="A68" s="1369" t="s">
        <v>37</v>
      </c>
      <c r="B68" s="1369"/>
      <c r="C68">
        <f>SUM(C64:AD64)</f>
        <v>8</v>
      </c>
    </row>
  </sheetData>
  <sheetProtection selectLockedCells="1" selectUnlockedCells="1"/>
  <mergeCells count="18">
    <mergeCell ref="F29:F33"/>
    <mergeCell ref="A62:B62"/>
    <mergeCell ref="F13:F17"/>
    <mergeCell ref="AE13:AE17"/>
    <mergeCell ref="F18:F22"/>
    <mergeCell ref="AE18:AE22"/>
    <mergeCell ref="F24:F28"/>
    <mergeCell ref="A66:B66"/>
    <mergeCell ref="A67:B67"/>
    <mergeCell ref="A63:B63"/>
    <mergeCell ref="A64:B64"/>
    <mergeCell ref="A68:B68"/>
    <mergeCell ref="B1:Y1"/>
    <mergeCell ref="Z1:AD1"/>
    <mergeCell ref="F3:F7"/>
    <mergeCell ref="AE3:AE7"/>
    <mergeCell ref="F8:F12"/>
    <mergeCell ref="AE8:AE1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2"/>
  <sheetViews>
    <sheetView workbookViewId="0">
      <pane xSplit="2" ySplit="2" topLeftCell="F3" activePane="bottomRight" state="frozen"/>
      <selection pane="topRight" activeCell="F1" sqref="F1"/>
      <selection pane="bottomLeft" activeCell="A3" sqref="A3"/>
      <selection pane="bottomRight" activeCell="P46" sqref="P46"/>
    </sheetView>
  </sheetViews>
  <sheetFormatPr defaultColWidth="8.5703125" defaultRowHeight="15" x14ac:dyDescent="0.25"/>
  <cols>
    <col min="1" max="1" width="2" customWidth="1"/>
    <col min="2" max="2" width="5.140625" customWidth="1"/>
    <col min="3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5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4.28515625" customWidth="1"/>
    <col min="29" max="29" width="4" customWidth="1"/>
    <col min="30" max="30" width="4.42578125" customWidth="1"/>
  </cols>
  <sheetData>
    <row r="1" spans="2:31" x14ac:dyDescent="0.25">
      <c r="B1" s="1363" t="s">
        <v>58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29</v>
      </c>
      <c r="D3" s="3">
        <v>34</v>
      </c>
      <c r="E3" s="3">
        <v>33</v>
      </c>
      <c r="F3" s="1365"/>
      <c r="G3" s="57">
        <v>32</v>
      </c>
      <c r="H3" s="3">
        <v>27</v>
      </c>
      <c r="I3" s="114">
        <v>32</v>
      </c>
      <c r="J3" s="3">
        <v>27</v>
      </c>
      <c r="K3" s="81">
        <v>26</v>
      </c>
      <c r="L3" s="3">
        <v>27</v>
      </c>
      <c r="M3" s="3">
        <v>29</v>
      </c>
      <c r="N3" s="3">
        <v>32</v>
      </c>
      <c r="O3" s="3">
        <v>33</v>
      </c>
      <c r="P3" s="3">
        <v>29</v>
      </c>
      <c r="Q3" s="3">
        <v>27</v>
      </c>
      <c r="R3" s="3">
        <v>32</v>
      </c>
      <c r="S3" s="3">
        <v>27</v>
      </c>
      <c r="T3" s="86">
        <v>32</v>
      </c>
      <c r="U3" s="3">
        <v>30</v>
      </c>
      <c r="V3" s="3">
        <v>31</v>
      </c>
      <c r="W3" s="3">
        <v>28</v>
      </c>
      <c r="X3" s="3">
        <v>13</v>
      </c>
      <c r="Y3" s="3">
        <v>13</v>
      </c>
      <c r="Z3" s="5">
        <v>27</v>
      </c>
      <c r="AA3" s="10">
        <v>35</v>
      </c>
      <c r="AB3" s="5">
        <v>32</v>
      </c>
      <c r="AC3" s="5">
        <v>29</v>
      </c>
      <c r="AD3" s="5">
        <v>34</v>
      </c>
      <c r="AE3" s="1366">
        <f>SUM(C3:AD7)</f>
        <v>2547</v>
      </c>
    </row>
    <row r="4" spans="2:31" x14ac:dyDescent="0.25">
      <c r="B4" s="8">
        <v>1</v>
      </c>
      <c r="C4" s="3">
        <v>27</v>
      </c>
      <c r="D4" s="3">
        <v>34</v>
      </c>
      <c r="E4" s="3">
        <v>30</v>
      </c>
      <c r="F4" s="1365"/>
      <c r="G4" s="57">
        <v>34</v>
      </c>
      <c r="H4" s="3">
        <v>27</v>
      </c>
      <c r="I4" s="114">
        <v>31</v>
      </c>
      <c r="J4" s="3">
        <v>30</v>
      </c>
      <c r="K4" s="81">
        <v>28</v>
      </c>
      <c r="L4" s="3">
        <v>28</v>
      </c>
      <c r="M4" s="3">
        <v>29</v>
      </c>
      <c r="N4" s="3">
        <v>32</v>
      </c>
      <c r="O4" s="3">
        <v>32</v>
      </c>
      <c r="P4" s="3">
        <v>27</v>
      </c>
      <c r="Q4" s="3">
        <v>33</v>
      </c>
      <c r="R4" s="3">
        <v>32</v>
      </c>
      <c r="S4" s="3">
        <v>26</v>
      </c>
      <c r="T4" s="86">
        <v>29</v>
      </c>
      <c r="U4" s="3"/>
      <c r="V4" s="3">
        <v>31</v>
      </c>
      <c r="W4" s="3">
        <v>26</v>
      </c>
      <c r="X4" s="3"/>
      <c r="Y4" s="3"/>
      <c r="Z4" s="5">
        <v>28</v>
      </c>
      <c r="AA4" s="10">
        <v>34</v>
      </c>
      <c r="AB4" s="5">
        <v>32</v>
      </c>
      <c r="AC4" s="5">
        <v>29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31</v>
      </c>
      <c r="F5" s="1365"/>
      <c r="G5" s="57">
        <v>34</v>
      </c>
      <c r="H5" s="3"/>
      <c r="I5" s="114">
        <v>32</v>
      </c>
      <c r="J5" s="3">
        <v>29</v>
      </c>
      <c r="K5" s="81">
        <v>28</v>
      </c>
      <c r="L5" s="3"/>
      <c r="M5" s="3">
        <v>27</v>
      </c>
      <c r="N5" s="3">
        <v>35</v>
      </c>
      <c r="O5" s="3">
        <v>32</v>
      </c>
      <c r="P5" s="3">
        <v>26</v>
      </c>
      <c r="Q5" s="3">
        <v>31</v>
      </c>
      <c r="R5" s="3">
        <v>31</v>
      </c>
      <c r="S5" s="3">
        <v>26</v>
      </c>
      <c r="T5" s="86">
        <v>28</v>
      </c>
      <c r="U5" s="3"/>
      <c r="V5" s="3"/>
      <c r="W5" s="3">
        <v>27</v>
      </c>
      <c r="X5" s="3"/>
      <c r="Y5" s="3"/>
      <c r="Z5" s="5"/>
      <c r="AA5" s="10"/>
      <c r="AB5" s="5">
        <v>31</v>
      </c>
      <c r="AC5" s="5">
        <v>27</v>
      </c>
      <c r="AD5" s="5">
        <v>32</v>
      </c>
      <c r="AE5" s="1366"/>
    </row>
    <row r="6" spans="2:31" x14ac:dyDescent="0.25">
      <c r="B6" s="11">
        <v>1</v>
      </c>
      <c r="C6" s="3">
        <v>30</v>
      </c>
      <c r="D6" s="12">
        <v>28</v>
      </c>
      <c r="E6" s="12"/>
      <c r="F6" s="1365"/>
      <c r="G6" s="57">
        <v>35</v>
      </c>
      <c r="H6" s="12"/>
      <c r="I6" s="115"/>
      <c r="J6" s="12">
        <v>29</v>
      </c>
      <c r="K6" s="116">
        <v>25</v>
      </c>
      <c r="L6" s="12"/>
      <c r="M6" s="12"/>
      <c r="N6" s="12"/>
      <c r="O6" s="12"/>
      <c r="P6" s="12"/>
      <c r="Q6" s="12">
        <v>30</v>
      </c>
      <c r="R6" s="12">
        <v>32</v>
      </c>
      <c r="S6" s="12"/>
      <c r="T6" s="101">
        <v>29</v>
      </c>
      <c r="U6" s="12"/>
      <c r="V6" s="12"/>
      <c r="W6" s="12"/>
      <c r="X6" s="12"/>
      <c r="Y6" s="12"/>
      <c r="Z6" s="13"/>
      <c r="AA6" s="14"/>
      <c r="AB6" s="13">
        <v>32</v>
      </c>
      <c r="AC6" s="13"/>
      <c r="AD6" s="13">
        <v>32</v>
      </c>
      <c r="AE6" s="1366"/>
    </row>
    <row r="7" spans="2:31" x14ac:dyDescent="0.25">
      <c r="B7" s="15">
        <v>1</v>
      </c>
      <c r="C7" s="3">
        <v>31</v>
      </c>
      <c r="D7" s="16"/>
      <c r="E7" s="16"/>
      <c r="F7" s="1365"/>
      <c r="G7" s="58"/>
      <c r="H7" s="16"/>
      <c r="I7" s="117"/>
      <c r="J7" s="16">
        <v>28</v>
      </c>
      <c r="K7" s="9"/>
      <c r="L7" s="16"/>
      <c r="M7" s="16"/>
      <c r="N7" s="16"/>
      <c r="O7" s="16"/>
      <c r="P7" s="16"/>
      <c r="Q7" s="16">
        <v>24</v>
      </c>
      <c r="R7" s="46">
        <v>32</v>
      </c>
      <c r="S7" s="16"/>
      <c r="T7" s="102">
        <v>26</v>
      </c>
      <c r="U7" s="16"/>
      <c r="V7" s="16"/>
      <c r="W7" s="16"/>
      <c r="X7" s="16"/>
      <c r="Y7" s="16"/>
      <c r="Z7" s="17"/>
      <c r="AA7" s="18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26</v>
      </c>
      <c r="F8" s="1367"/>
      <c r="G8" s="59">
        <v>35</v>
      </c>
      <c r="H8" s="20">
        <v>30</v>
      </c>
      <c r="I8" s="118">
        <v>27</v>
      </c>
      <c r="J8" s="20">
        <v>27</v>
      </c>
      <c r="K8" s="83">
        <v>28</v>
      </c>
      <c r="L8" s="20">
        <v>19</v>
      </c>
      <c r="M8" s="20">
        <v>27</v>
      </c>
      <c r="N8" s="20">
        <v>31</v>
      </c>
      <c r="O8" s="20">
        <v>25</v>
      </c>
      <c r="P8" s="20">
        <v>28</v>
      </c>
      <c r="Q8" s="20">
        <v>26</v>
      </c>
      <c r="R8" s="20">
        <v>30</v>
      </c>
      <c r="S8" s="20">
        <v>29</v>
      </c>
      <c r="T8" s="20">
        <v>28</v>
      </c>
      <c r="U8" s="20">
        <v>32</v>
      </c>
      <c r="V8" s="20">
        <v>28</v>
      </c>
      <c r="W8" s="20">
        <v>24</v>
      </c>
      <c r="X8" s="20">
        <v>12</v>
      </c>
      <c r="Y8" s="20">
        <v>11</v>
      </c>
      <c r="Z8" s="21">
        <v>27</v>
      </c>
      <c r="AA8" s="21">
        <v>31</v>
      </c>
      <c r="AB8" s="21">
        <v>30</v>
      </c>
      <c r="AC8" s="21">
        <v>25</v>
      </c>
      <c r="AD8" s="21">
        <v>31</v>
      </c>
      <c r="AE8" s="1368">
        <f>SUM(C8:AD12)</f>
        <v>2237</v>
      </c>
    </row>
    <row r="9" spans="2:31" x14ac:dyDescent="0.25">
      <c r="B9" s="22">
        <v>2</v>
      </c>
      <c r="C9" s="23">
        <v>28</v>
      </c>
      <c r="D9" s="23">
        <v>29</v>
      </c>
      <c r="E9" s="23">
        <v>27</v>
      </c>
      <c r="F9" s="1367"/>
      <c r="G9" s="60">
        <v>36</v>
      </c>
      <c r="H9" s="23">
        <v>31</v>
      </c>
      <c r="I9" s="119">
        <v>27</v>
      </c>
      <c r="J9" s="23">
        <v>26</v>
      </c>
      <c r="K9" s="35">
        <v>28</v>
      </c>
      <c r="L9" s="23">
        <v>16</v>
      </c>
      <c r="M9" s="23">
        <v>28</v>
      </c>
      <c r="N9" s="23">
        <v>29</v>
      </c>
      <c r="O9" s="23">
        <v>23</v>
      </c>
      <c r="P9" s="23">
        <v>28</v>
      </c>
      <c r="Q9" s="23">
        <v>25</v>
      </c>
      <c r="R9" s="23">
        <v>29</v>
      </c>
      <c r="S9" s="23">
        <v>28</v>
      </c>
      <c r="T9" s="23">
        <v>32</v>
      </c>
      <c r="U9" s="23"/>
      <c r="V9" s="23">
        <v>27</v>
      </c>
      <c r="W9" s="23">
        <v>25</v>
      </c>
      <c r="X9" s="23">
        <v>12</v>
      </c>
      <c r="Y9" s="23"/>
      <c r="Z9" s="24">
        <v>28</v>
      </c>
      <c r="AA9" s="24">
        <v>33</v>
      </c>
      <c r="AB9" s="24">
        <v>30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35</v>
      </c>
      <c r="D10" s="23">
        <v>27</v>
      </c>
      <c r="E10" s="23">
        <v>28</v>
      </c>
      <c r="F10" s="1367"/>
      <c r="G10" s="60">
        <v>34</v>
      </c>
      <c r="H10" s="23"/>
      <c r="I10" s="120"/>
      <c r="J10" s="23">
        <v>30</v>
      </c>
      <c r="K10" s="35">
        <v>29</v>
      </c>
      <c r="L10" s="23"/>
      <c r="M10" s="23">
        <v>15</v>
      </c>
      <c r="N10" s="23">
        <v>29</v>
      </c>
      <c r="O10" s="23">
        <v>27</v>
      </c>
      <c r="P10" s="23"/>
      <c r="Q10" s="23">
        <v>30</v>
      </c>
      <c r="R10" s="23">
        <v>30</v>
      </c>
      <c r="S10" s="23"/>
      <c r="T10" s="23">
        <v>31</v>
      </c>
      <c r="U10" s="23"/>
      <c r="V10" s="23"/>
      <c r="W10" s="23">
        <v>21</v>
      </c>
      <c r="X10" s="23"/>
      <c r="Y10" s="23"/>
      <c r="Z10" s="24"/>
      <c r="AA10" s="24"/>
      <c r="AB10" s="24">
        <v>27</v>
      </c>
      <c r="AC10" s="24">
        <v>23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25</v>
      </c>
      <c r="H11" s="23"/>
      <c r="I11" s="120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28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24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26</v>
      </c>
      <c r="U12" s="26"/>
      <c r="V12" s="26"/>
      <c r="W12" s="26"/>
      <c r="X12" s="26"/>
      <c r="Y12" s="26">
        <v>5</v>
      </c>
      <c r="Z12" s="27"/>
      <c r="AA12" s="27"/>
      <c r="AB12" s="27">
        <v>27</v>
      </c>
      <c r="AC12" s="27"/>
      <c r="AD12" s="27"/>
      <c r="AE12" s="1368"/>
    </row>
    <row r="13" spans="2:31" x14ac:dyDescent="0.25">
      <c r="B13" s="28">
        <v>3</v>
      </c>
      <c r="C13" s="29">
        <v>30</v>
      </c>
      <c r="D13" s="29">
        <v>32</v>
      </c>
      <c r="E13" s="29">
        <v>26</v>
      </c>
      <c r="F13" s="1367"/>
      <c r="G13" s="68">
        <v>31</v>
      </c>
      <c r="H13" s="29">
        <v>27</v>
      </c>
      <c r="I13" s="68">
        <v>29</v>
      </c>
      <c r="J13" s="29">
        <v>28</v>
      </c>
      <c r="K13" s="84">
        <v>30</v>
      </c>
      <c r="L13" s="29">
        <v>24</v>
      </c>
      <c r="M13" s="29">
        <v>30</v>
      </c>
      <c r="N13" s="29">
        <v>30</v>
      </c>
      <c r="O13" s="29">
        <v>27</v>
      </c>
      <c r="P13" s="29">
        <v>22</v>
      </c>
      <c r="Q13" s="29">
        <v>32</v>
      </c>
      <c r="R13" s="29">
        <v>29</v>
      </c>
      <c r="S13" s="29">
        <v>28</v>
      </c>
      <c r="T13" s="85">
        <v>27</v>
      </c>
      <c r="U13" s="29">
        <v>29</v>
      </c>
      <c r="V13" s="29">
        <v>29</v>
      </c>
      <c r="W13" s="29">
        <v>27</v>
      </c>
      <c r="X13" s="29">
        <v>16</v>
      </c>
      <c r="Y13" s="29">
        <v>7</v>
      </c>
      <c r="Z13" s="30">
        <v>21</v>
      </c>
      <c r="AA13" s="31">
        <v>19</v>
      </c>
      <c r="AB13" s="32">
        <v>25</v>
      </c>
      <c r="AC13" s="32">
        <v>26</v>
      </c>
      <c r="AD13" s="32">
        <v>31</v>
      </c>
      <c r="AE13" s="1370">
        <f>SUM(C13:AD17)</f>
        <v>2114</v>
      </c>
    </row>
    <row r="14" spans="2:31" x14ac:dyDescent="0.25">
      <c r="B14" s="8">
        <v>3</v>
      </c>
      <c r="C14" s="3">
        <v>31</v>
      </c>
      <c r="D14" s="3">
        <v>34</v>
      </c>
      <c r="E14" s="3">
        <v>27</v>
      </c>
      <c r="F14" s="1367"/>
      <c r="G14" s="57">
        <v>28</v>
      </c>
      <c r="H14" s="3">
        <v>27</v>
      </c>
      <c r="I14" s="57">
        <v>28</v>
      </c>
      <c r="J14" s="3">
        <v>27</v>
      </c>
      <c r="K14" s="81">
        <v>29</v>
      </c>
      <c r="L14" s="3">
        <v>24</v>
      </c>
      <c r="M14" s="3">
        <v>28</v>
      </c>
      <c r="N14" s="3">
        <v>30</v>
      </c>
      <c r="O14" s="3">
        <v>26</v>
      </c>
      <c r="P14" s="3">
        <v>17</v>
      </c>
      <c r="Q14" s="3">
        <v>27</v>
      </c>
      <c r="R14" s="3">
        <v>29</v>
      </c>
      <c r="S14" s="3">
        <v>29</v>
      </c>
      <c r="T14" s="86">
        <v>26</v>
      </c>
      <c r="U14" s="3">
        <v>26</v>
      </c>
      <c r="V14" s="3">
        <v>30</v>
      </c>
      <c r="W14" s="3">
        <v>26</v>
      </c>
      <c r="X14" s="3">
        <v>6</v>
      </c>
      <c r="Y14" s="3"/>
      <c r="Z14" s="5">
        <v>29</v>
      </c>
      <c r="AA14" s="10">
        <v>25</v>
      </c>
      <c r="AB14" s="5">
        <v>27</v>
      </c>
      <c r="AC14" s="5">
        <v>24</v>
      </c>
      <c r="AD14" s="5">
        <v>31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26</v>
      </c>
      <c r="F15" s="1367"/>
      <c r="G15" s="57">
        <v>29</v>
      </c>
      <c r="H15" s="3"/>
      <c r="I15" s="114"/>
      <c r="J15" s="3">
        <v>29</v>
      </c>
      <c r="K15" s="81">
        <v>30</v>
      </c>
      <c r="L15" s="3"/>
      <c r="M15" s="3"/>
      <c r="N15" s="3">
        <v>30</v>
      </c>
      <c r="O15" s="3">
        <v>26</v>
      </c>
      <c r="P15" s="3"/>
      <c r="Q15" s="3">
        <v>29</v>
      </c>
      <c r="R15" s="3">
        <v>27</v>
      </c>
      <c r="S15" s="3"/>
      <c r="T15" s="86">
        <v>25</v>
      </c>
      <c r="U15" s="3"/>
      <c r="V15" s="3"/>
      <c r="W15" s="3">
        <v>27</v>
      </c>
      <c r="X15" s="3"/>
      <c r="Y15" s="3"/>
      <c r="Z15" s="5"/>
      <c r="AA15" s="10"/>
      <c r="AB15" s="5">
        <v>29</v>
      </c>
      <c r="AC15" s="5">
        <v>26</v>
      </c>
      <c r="AD15" s="5">
        <v>25</v>
      </c>
      <c r="AE15" s="1370"/>
    </row>
    <row r="16" spans="2:31" x14ac:dyDescent="0.25">
      <c r="B16" s="8">
        <v>3</v>
      </c>
      <c r="C16" s="3">
        <v>24</v>
      </c>
      <c r="D16" s="3"/>
      <c r="E16" s="3"/>
      <c r="F16" s="1367"/>
      <c r="G16" s="57">
        <v>24</v>
      </c>
      <c r="H16" s="3"/>
      <c r="I16" s="114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86">
        <v>25</v>
      </c>
      <c r="U16" s="3"/>
      <c r="V16" s="3"/>
      <c r="W16" s="3"/>
      <c r="X16" s="3"/>
      <c r="Y16" s="3"/>
      <c r="Z16" s="5"/>
      <c r="AA16" s="10"/>
      <c r="AB16" s="5">
        <v>25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25</v>
      </c>
      <c r="H17" s="16"/>
      <c r="I17" s="117"/>
      <c r="J17" s="16">
        <v>28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24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30</v>
      </c>
      <c r="E18" s="20">
        <v>31</v>
      </c>
      <c r="F18" s="1367"/>
      <c r="G18" s="59">
        <v>29</v>
      </c>
      <c r="H18" s="20">
        <v>20</v>
      </c>
      <c r="I18" s="118">
        <v>31</v>
      </c>
      <c r="J18" s="20">
        <v>26</v>
      </c>
      <c r="K18" s="83">
        <v>30</v>
      </c>
      <c r="L18" s="20">
        <v>26</v>
      </c>
      <c r="M18" s="20">
        <v>24</v>
      </c>
      <c r="N18" s="23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30</v>
      </c>
      <c r="U18" s="20">
        <v>32</v>
      </c>
      <c r="V18" s="20">
        <v>26</v>
      </c>
      <c r="W18" s="20">
        <v>25</v>
      </c>
      <c r="X18" s="20">
        <v>9</v>
      </c>
      <c r="Y18" s="20">
        <v>5</v>
      </c>
      <c r="Z18" s="21">
        <v>18</v>
      </c>
      <c r="AA18" s="21">
        <v>28</v>
      </c>
      <c r="AB18" s="21">
        <v>29</v>
      </c>
      <c r="AC18" s="33">
        <v>25</v>
      </c>
      <c r="AD18" s="21">
        <v>32</v>
      </c>
      <c r="AE18" s="1368">
        <f>SUM(C18:AD22)</f>
        <v>2203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28</v>
      </c>
      <c r="H19" s="23">
        <v>28</v>
      </c>
      <c r="I19" s="119">
        <v>32</v>
      </c>
      <c r="J19" s="23">
        <v>29</v>
      </c>
      <c r="K19" s="35">
        <v>30</v>
      </c>
      <c r="L19" s="23">
        <v>24</v>
      </c>
      <c r="M19" s="23">
        <v>25</v>
      </c>
      <c r="N19" s="23">
        <v>27</v>
      </c>
      <c r="O19" s="23">
        <v>30</v>
      </c>
      <c r="P19" s="23">
        <v>31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5</v>
      </c>
      <c r="Z19" s="24">
        <v>28</v>
      </c>
      <c r="AA19" s="24">
        <v>28</v>
      </c>
      <c r="AB19" s="24">
        <v>29</v>
      </c>
      <c r="AC19" s="34">
        <v>26</v>
      </c>
      <c r="AD19" s="24">
        <v>30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30</v>
      </c>
      <c r="F20" s="1367"/>
      <c r="G20" s="60">
        <v>29</v>
      </c>
      <c r="H20" s="23"/>
      <c r="I20" s="120"/>
      <c r="J20" s="23">
        <v>27</v>
      </c>
      <c r="K20" s="35">
        <v>30</v>
      </c>
      <c r="L20" s="23"/>
      <c r="M20" s="23">
        <v>27</v>
      </c>
      <c r="N20" s="23">
        <v>29</v>
      </c>
      <c r="O20" s="23">
        <v>33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28</v>
      </c>
      <c r="H21" s="23"/>
      <c r="I21" s="120"/>
      <c r="J21" s="23">
        <v>28</v>
      </c>
      <c r="K21" s="35"/>
      <c r="L21" s="23"/>
      <c r="M21" s="23"/>
      <c r="O21" s="23"/>
      <c r="P21" s="23"/>
      <c r="Q21" s="23">
        <v>29</v>
      </c>
      <c r="R21" s="23">
        <v>31</v>
      </c>
      <c r="S21" s="23"/>
      <c r="T21" s="23">
        <v>29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121"/>
      <c r="J22" s="26"/>
      <c r="K22" s="36"/>
      <c r="L22" s="26"/>
      <c r="M22" s="26"/>
      <c r="N22" s="26"/>
      <c r="O22" s="26"/>
      <c r="P22" s="26"/>
      <c r="Q22" s="26">
        <v>29</v>
      </c>
      <c r="R22" s="89">
        <v>30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516</v>
      </c>
      <c r="D23" s="38">
        <f t="shared" si="0"/>
        <v>407</v>
      </c>
      <c r="E23" s="38">
        <f t="shared" si="0"/>
        <v>346</v>
      </c>
      <c r="F23" s="38">
        <f t="shared" si="0"/>
        <v>0</v>
      </c>
      <c r="G23" s="75">
        <f t="shared" si="0"/>
        <v>544</v>
      </c>
      <c r="H23" s="38">
        <f t="shared" si="0"/>
        <v>217</v>
      </c>
      <c r="I23" s="122">
        <f t="shared" si="0"/>
        <v>269</v>
      </c>
      <c r="J23" s="38">
        <f t="shared" si="0"/>
        <v>523</v>
      </c>
      <c r="K23" s="38">
        <f t="shared" si="0"/>
        <v>371</v>
      </c>
      <c r="L23" s="38">
        <f t="shared" si="0"/>
        <v>188</v>
      </c>
      <c r="M23" s="38">
        <f t="shared" si="0"/>
        <v>289</v>
      </c>
      <c r="N23" s="38">
        <f t="shared" si="0"/>
        <v>365</v>
      </c>
      <c r="O23" s="38">
        <v>346</v>
      </c>
      <c r="P23" s="38">
        <f t="shared" ref="P23:AE23" si="1">SUM(P3:P22)</f>
        <v>239</v>
      </c>
      <c r="Q23" s="38">
        <f t="shared" si="1"/>
        <v>550</v>
      </c>
      <c r="R23" s="38">
        <f t="shared" si="1"/>
        <v>578</v>
      </c>
      <c r="S23" s="38">
        <f t="shared" si="1"/>
        <v>249</v>
      </c>
      <c r="T23" s="38">
        <f t="shared" si="1"/>
        <v>538</v>
      </c>
      <c r="U23" s="38">
        <f t="shared" si="1"/>
        <v>149</v>
      </c>
      <c r="V23" s="38">
        <f t="shared" si="1"/>
        <v>227</v>
      </c>
      <c r="W23" s="38">
        <f t="shared" si="1"/>
        <v>306</v>
      </c>
      <c r="X23" s="38">
        <f t="shared" si="1"/>
        <v>68</v>
      </c>
      <c r="Y23" s="38">
        <f t="shared" si="1"/>
        <v>46</v>
      </c>
      <c r="Z23" s="38">
        <f t="shared" si="1"/>
        <v>206</v>
      </c>
      <c r="AA23" s="38">
        <f t="shared" si="1"/>
        <v>233</v>
      </c>
      <c r="AB23" s="38">
        <f t="shared" si="1"/>
        <v>523</v>
      </c>
      <c r="AC23" s="38">
        <f t="shared" si="1"/>
        <v>311</v>
      </c>
      <c r="AD23" s="38">
        <f t="shared" si="1"/>
        <v>499</v>
      </c>
      <c r="AE23" s="38">
        <f t="shared" si="1"/>
        <v>9101</v>
      </c>
    </row>
    <row r="24" spans="2:31" x14ac:dyDescent="0.25">
      <c r="B24" s="28">
        <v>5</v>
      </c>
      <c r="C24" s="29">
        <v>29</v>
      </c>
      <c r="D24" s="29">
        <v>31</v>
      </c>
      <c r="E24" s="29">
        <v>28</v>
      </c>
      <c r="F24" s="1371"/>
      <c r="G24" s="57">
        <v>28</v>
      </c>
      <c r="H24" s="29">
        <v>19</v>
      </c>
      <c r="I24" s="68">
        <v>26</v>
      </c>
      <c r="J24" s="29">
        <v>25</v>
      </c>
      <c r="K24" s="84">
        <v>29</v>
      </c>
      <c r="L24" s="29">
        <v>25</v>
      </c>
      <c r="M24" s="29">
        <v>25</v>
      </c>
      <c r="N24" s="29">
        <v>29</v>
      </c>
      <c r="O24" s="29">
        <v>28</v>
      </c>
      <c r="P24" s="29">
        <v>28</v>
      </c>
      <c r="Q24" s="29">
        <v>29</v>
      </c>
      <c r="R24" s="29">
        <v>28</v>
      </c>
      <c r="S24" s="29">
        <v>27</v>
      </c>
      <c r="T24" s="85">
        <v>31</v>
      </c>
      <c r="U24" s="29">
        <v>24</v>
      </c>
      <c r="V24" s="29">
        <v>28</v>
      </c>
      <c r="W24" s="29">
        <v>30</v>
      </c>
      <c r="X24" s="29">
        <v>15</v>
      </c>
      <c r="Y24" s="29">
        <v>8</v>
      </c>
      <c r="Z24" s="32">
        <v>29</v>
      </c>
      <c r="AA24" s="31">
        <v>29</v>
      </c>
      <c r="AB24" s="32">
        <v>27</v>
      </c>
      <c r="AC24" s="32">
        <v>24</v>
      </c>
      <c r="AD24" s="5">
        <v>33</v>
      </c>
      <c r="AE24" s="39"/>
    </row>
    <row r="25" spans="2:31" x14ac:dyDescent="0.25">
      <c r="B25" s="8">
        <v>5</v>
      </c>
      <c r="C25" s="3">
        <v>32</v>
      </c>
      <c r="D25" s="3">
        <v>30</v>
      </c>
      <c r="E25" s="3">
        <v>27</v>
      </c>
      <c r="F25" s="1371"/>
      <c r="G25" s="57">
        <v>28</v>
      </c>
      <c r="H25" s="3">
        <v>20</v>
      </c>
      <c r="I25" s="57">
        <v>27</v>
      </c>
      <c r="J25" s="3">
        <v>26</v>
      </c>
      <c r="K25" s="81">
        <v>27</v>
      </c>
      <c r="L25" s="3">
        <v>18</v>
      </c>
      <c r="M25" s="3">
        <v>25</v>
      </c>
      <c r="N25" s="3">
        <v>32</v>
      </c>
      <c r="O25" s="3">
        <v>26</v>
      </c>
      <c r="P25" s="3">
        <v>27</v>
      </c>
      <c r="Q25" s="3">
        <v>29</v>
      </c>
      <c r="R25" s="3">
        <v>29</v>
      </c>
      <c r="S25" s="3">
        <v>26</v>
      </c>
      <c r="T25" s="86">
        <v>32</v>
      </c>
      <c r="U25" s="3">
        <v>25</v>
      </c>
      <c r="V25" s="3">
        <v>26</v>
      </c>
      <c r="W25" s="3">
        <v>27</v>
      </c>
      <c r="X25" s="3"/>
      <c r="Y25" s="3"/>
      <c r="Z25" s="5">
        <v>30</v>
      </c>
      <c r="AA25" s="10">
        <v>30</v>
      </c>
      <c r="AB25" s="5">
        <v>26</v>
      </c>
      <c r="AC25" s="5">
        <v>27</v>
      </c>
      <c r="AD25" s="5">
        <v>33</v>
      </c>
      <c r="AE25" s="39"/>
    </row>
    <row r="26" spans="2:31" x14ac:dyDescent="0.25">
      <c r="B26" s="8">
        <v>5</v>
      </c>
      <c r="C26" s="3">
        <v>22</v>
      </c>
      <c r="D26" s="3">
        <v>29</v>
      </c>
      <c r="E26" s="3"/>
      <c r="F26" s="1371"/>
      <c r="G26" s="57">
        <v>27</v>
      </c>
      <c r="H26" s="3"/>
      <c r="I26" s="114"/>
      <c r="J26" s="3">
        <v>26</v>
      </c>
      <c r="K26" s="81">
        <v>28</v>
      </c>
      <c r="L26" s="3"/>
      <c r="M26" s="3">
        <v>24</v>
      </c>
      <c r="N26" s="3">
        <v>26</v>
      </c>
      <c r="O26" s="3">
        <v>26</v>
      </c>
      <c r="P26" s="3"/>
      <c r="Q26" s="3">
        <v>29</v>
      </c>
      <c r="R26" s="3">
        <v>28</v>
      </c>
      <c r="S26" s="3"/>
      <c r="T26" s="86">
        <v>30</v>
      </c>
      <c r="U26" s="3"/>
      <c r="V26" s="3"/>
      <c r="W26" s="3">
        <v>23</v>
      </c>
      <c r="X26" s="3"/>
      <c r="Y26" s="3"/>
      <c r="Z26" s="5"/>
      <c r="AA26" s="10"/>
      <c r="AB26" s="5">
        <v>20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25</v>
      </c>
      <c r="E27" s="12"/>
      <c r="F27" s="1371"/>
      <c r="G27" s="57">
        <v>25</v>
      </c>
      <c r="H27" s="12"/>
      <c r="I27" s="115"/>
      <c r="J27" s="12">
        <v>25</v>
      </c>
      <c r="K27" s="82"/>
      <c r="L27" s="12"/>
      <c r="M27" s="12"/>
      <c r="N27" s="12"/>
      <c r="O27" s="12"/>
      <c r="P27" s="12"/>
      <c r="Q27" s="12">
        <v>31</v>
      </c>
      <c r="R27" s="12">
        <v>28</v>
      </c>
      <c r="S27" s="12"/>
      <c r="T27" s="101">
        <v>29</v>
      </c>
      <c r="U27" s="12"/>
      <c r="V27" s="12"/>
      <c r="W27" s="12"/>
      <c r="X27" s="12"/>
      <c r="Y27" s="12"/>
      <c r="Z27" s="13"/>
      <c r="AA27" s="14"/>
      <c r="AB27" s="13">
        <v>24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26</v>
      </c>
      <c r="H28" s="16"/>
      <c r="I28" s="117"/>
      <c r="J28" s="16">
        <v>25</v>
      </c>
      <c r="K28" s="9"/>
      <c r="L28" s="16"/>
      <c r="M28" s="16"/>
      <c r="N28" s="16"/>
      <c r="O28" s="16"/>
      <c r="P28" s="16"/>
      <c r="Q28" s="16">
        <v>29</v>
      </c>
      <c r="R28" s="46">
        <v>26</v>
      </c>
      <c r="S28" s="16"/>
      <c r="T28" s="102"/>
      <c r="U28" s="16"/>
      <c r="V28" s="16"/>
      <c r="W28" s="16"/>
      <c r="X28" s="16"/>
      <c r="Y28" s="16">
        <v>7</v>
      </c>
      <c r="Z28" s="17"/>
      <c r="AA28" s="18"/>
      <c r="AB28" s="17">
        <v>26</v>
      </c>
      <c r="AC28" s="17"/>
      <c r="AD28" s="40"/>
      <c r="AE28" s="41">
        <f>SUM(C24:AD28)</f>
        <v>2202</v>
      </c>
    </row>
    <row r="29" spans="2:31" x14ac:dyDescent="0.25">
      <c r="B29" s="19">
        <v>6</v>
      </c>
      <c r="C29" s="20">
        <v>28</v>
      </c>
      <c r="D29" s="20">
        <v>31</v>
      </c>
      <c r="E29" s="20">
        <v>29</v>
      </c>
      <c r="F29" s="1367"/>
      <c r="G29" s="59">
        <v>30</v>
      </c>
      <c r="H29" s="20">
        <v>27</v>
      </c>
      <c r="I29" s="118">
        <v>27</v>
      </c>
      <c r="J29" s="20">
        <v>25</v>
      </c>
      <c r="K29" s="83">
        <v>27</v>
      </c>
      <c r="L29" s="20">
        <v>18</v>
      </c>
      <c r="M29" s="20">
        <v>23</v>
      </c>
      <c r="N29" s="20">
        <v>29</v>
      </c>
      <c r="O29" s="20">
        <v>25</v>
      </c>
      <c r="P29" s="20">
        <v>24</v>
      </c>
      <c r="Q29" s="20">
        <v>29</v>
      </c>
      <c r="R29" s="20">
        <v>25</v>
      </c>
      <c r="S29" s="20">
        <v>26</v>
      </c>
      <c r="T29" s="20">
        <v>30</v>
      </c>
      <c r="U29" s="20">
        <v>32</v>
      </c>
      <c r="V29" s="20">
        <v>25</v>
      </c>
      <c r="W29" s="20">
        <v>27</v>
      </c>
      <c r="X29" s="20">
        <v>14</v>
      </c>
      <c r="Y29" s="20">
        <v>12</v>
      </c>
      <c r="Z29" s="21">
        <v>24</v>
      </c>
      <c r="AA29" s="21">
        <v>31</v>
      </c>
      <c r="AB29" s="21">
        <v>27</v>
      </c>
      <c r="AC29" s="21">
        <v>24</v>
      </c>
      <c r="AD29" s="21">
        <v>26</v>
      </c>
      <c r="AE29" s="42"/>
    </row>
    <row r="30" spans="2:31" x14ac:dyDescent="0.25">
      <c r="B30" s="22">
        <v>6</v>
      </c>
      <c r="C30" s="23">
        <v>30</v>
      </c>
      <c r="D30" s="23">
        <v>24</v>
      </c>
      <c r="E30" s="23">
        <v>28</v>
      </c>
      <c r="F30" s="1367"/>
      <c r="G30" s="60">
        <v>30</v>
      </c>
      <c r="H30" s="23">
        <v>26</v>
      </c>
      <c r="I30" s="119">
        <v>25</v>
      </c>
      <c r="J30" s="23">
        <v>24</v>
      </c>
      <c r="K30" s="35">
        <v>27</v>
      </c>
      <c r="L30" s="23">
        <v>18</v>
      </c>
      <c r="M30" s="23">
        <v>26</v>
      </c>
      <c r="N30" s="23">
        <v>29</v>
      </c>
      <c r="O30" s="23">
        <v>28</v>
      </c>
      <c r="P30" s="23">
        <v>25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25</v>
      </c>
      <c r="W30" s="23">
        <v>25</v>
      </c>
      <c r="X30" s="23"/>
      <c r="Y30" s="23"/>
      <c r="Z30" s="24">
        <v>26</v>
      </c>
      <c r="AA30" s="24">
        <v>30</v>
      </c>
      <c r="AB30" s="24">
        <v>25</v>
      </c>
      <c r="AC30" s="24">
        <v>27</v>
      </c>
      <c r="AD30" s="24">
        <v>27</v>
      </c>
      <c r="AE30" s="42"/>
    </row>
    <row r="31" spans="2:31" x14ac:dyDescent="0.25">
      <c r="B31" s="22">
        <v>6</v>
      </c>
      <c r="C31" s="23">
        <v>25</v>
      </c>
      <c r="D31" s="23">
        <v>22</v>
      </c>
      <c r="E31" s="23"/>
      <c r="F31" s="1367"/>
      <c r="G31" s="60">
        <v>30</v>
      </c>
      <c r="H31" s="23"/>
      <c r="I31" s="120"/>
      <c r="J31" s="23">
        <v>26</v>
      </c>
      <c r="K31" s="35">
        <v>25</v>
      </c>
      <c r="L31" s="23"/>
      <c r="M31" s="23">
        <v>27</v>
      </c>
      <c r="N31" s="23">
        <v>25</v>
      </c>
      <c r="O31" s="23">
        <v>28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15</v>
      </c>
      <c r="W31" s="23">
        <v>24</v>
      </c>
      <c r="X31" s="23"/>
      <c r="Y31" s="23"/>
      <c r="Z31" s="24"/>
      <c r="AA31" s="24"/>
      <c r="AB31" s="24">
        <v>26</v>
      </c>
      <c r="AC31" s="24">
        <v>25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6">
        <v>29</v>
      </c>
      <c r="H32" s="23"/>
      <c r="I32" s="120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27</v>
      </c>
      <c r="AC32" s="24"/>
      <c r="AD32" s="24">
        <v>28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121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26</v>
      </c>
      <c r="AC33" s="27"/>
      <c r="AD33" s="27"/>
      <c r="AE33" s="43">
        <f>SUM(C29:AD33)</f>
        <v>2147</v>
      </c>
    </row>
    <row r="34" spans="2:31" x14ac:dyDescent="0.25">
      <c r="B34" s="28">
        <v>7</v>
      </c>
      <c r="C34" s="29">
        <v>27</v>
      </c>
      <c r="D34" s="29">
        <v>29</v>
      </c>
      <c r="E34" s="29">
        <v>26</v>
      </c>
      <c r="F34" s="29">
        <v>26</v>
      </c>
      <c r="G34" s="62">
        <v>29</v>
      </c>
      <c r="H34" s="29">
        <v>21</v>
      </c>
      <c r="I34" s="68">
        <v>29</v>
      </c>
      <c r="J34" s="29">
        <v>28</v>
      </c>
      <c r="K34" s="84">
        <v>29</v>
      </c>
      <c r="L34" s="29">
        <v>21</v>
      </c>
      <c r="M34" s="29">
        <v>22</v>
      </c>
      <c r="N34" s="29">
        <v>30</v>
      </c>
      <c r="O34" s="29">
        <v>25</v>
      </c>
      <c r="P34" s="29">
        <v>33</v>
      </c>
      <c r="Q34" s="29">
        <v>30</v>
      </c>
      <c r="R34" s="29">
        <v>32</v>
      </c>
      <c r="S34" s="29">
        <v>26</v>
      </c>
      <c r="T34" s="85">
        <v>32</v>
      </c>
      <c r="U34" s="29">
        <v>25</v>
      </c>
      <c r="V34" s="29">
        <v>25</v>
      </c>
      <c r="W34" s="29">
        <v>21</v>
      </c>
      <c r="X34" s="29">
        <v>10</v>
      </c>
      <c r="Y34" s="29">
        <v>11</v>
      </c>
      <c r="Z34" s="32">
        <v>26</v>
      </c>
      <c r="AA34" s="31">
        <v>21</v>
      </c>
      <c r="AB34" s="32">
        <v>31</v>
      </c>
      <c r="AC34" s="90">
        <v>24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27</v>
      </c>
      <c r="F35" s="3">
        <v>26</v>
      </c>
      <c r="G35" s="57">
        <v>32</v>
      </c>
      <c r="H35" s="3">
        <v>22</v>
      </c>
      <c r="I35" s="57">
        <v>29</v>
      </c>
      <c r="J35" s="3">
        <v>28</v>
      </c>
      <c r="K35" s="81">
        <v>29</v>
      </c>
      <c r="L35" s="3">
        <v>19</v>
      </c>
      <c r="M35" s="3">
        <v>20</v>
      </c>
      <c r="N35" s="3">
        <v>31</v>
      </c>
      <c r="O35" s="3">
        <v>25</v>
      </c>
      <c r="P35" s="3">
        <v>33</v>
      </c>
      <c r="Q35" s="3">
        <v>31</v>
      </c>
      <c r="R35" s="3">
        <v>31</v>
      </c>
      <c r="S35" s="3">
        <v>26</v>
      </c>
      <c r="T35" s="86">
        <v>32</v>
      </c>
      <c r="U35" s="3">
        <v>14</v>
      </c>
      <c r="V35" s="3">
        <v>26</v>
      </c>
      <c r="W35" s="3">
        <v>19</v>
      </c>
      <c r="X35" s="3">
        <v>10</v>
      </c>
      <c r="Y35" s="3">
        <v>6</v>
      </c>
      <c r="Z35" s="5"/>
      <c r="AA35" s="10">
        <v>25</v>
      </c>
      <c r="AB35" s="5">
        <v>28</v>
      </c>
      <c r="AC35" s="5">
        <v>27</v>
      </c>
      <c r="AD35" s="5">
        <v>28</v>
      </c>
      <c r="AE35" s="39"/>
    </row>
    <row r="36" spans="2:31" x14ac:dyDescent="0.25">
      <c r="B36" s="8">
        <v>7</v>
      </c>
      <c r="C36" s="3">
        <v>32</v>
      </c>
      <c r="D36" s="3">
        <v>27</v>
      </c>
      <c r="E36" s="3"/>
      <c r="F36" s="3"/>
      <c r="G36" s="57">
        <v>21</v>
      </c>
      <c r="H36" s="3"/>
      <c r="I36" s="114"/>
      <c r="J36" s="3">
        <v>30</v>
      </c>
      <c r="K36" s="81">
        <v>28</v>
      </c>
      <c r="L36" s="3"/>
      <c r="M36" s="3">
        <v>22</v>
      </c>
      <c r="N36" s="3">
        <v>28</v>
      </c>
      <c r="O36" s="3">
        <v>27</v>
      </c>
      <c r="P36" s="3"/>
      <c r="Q36" s="3">
        <v>30</v>
      </c>
      <c r="R36" s="3">
        <v>32</v>
      </c>
      <c r="S36" s="3"/>
      <c r="T36" s="86">
        <v>32</v>
      </c>
      <c r="U36" s="3"/>
      <c r="V36" s="3"/>
      <c r="W36" s="3"/>
      <c r="X36" s="3">
        <v>7</v>
      </c>
      <c r="Y36" s="3"/>
      <c r="Z36" s="5"/>
      <c r="AA36" s="10"/>
      <c r="AB36" s="5">
        <v>28</v>
      </c>
      <c r="AC36" s="5">
        <v>26</v>
      </c>
      <c r="AD36" s="5">
        <v>27</v>
      </c>
      <c r="AE36" s="39"/>
    </row>
    <row r="37" spans="2:31" x14ac:dyDescent="0.25">
      <c r="B37" s="8">
        <v>7</v>
      </c>
      <c r="C37" s="3">
        <v>30</v>
      </c>
      <c r="D37" s="3"/>
      <c r="E37" s="3"/>
      <c r="F37" s="3"/>
      <c r="G37" s="57"/>
      <c r="H37" s="3"/>
      <c r="I37" s="114"/>
      <c r="J37" s="3">
        <v>28</v>
      </c>
      <c r="K37" s="81">
        <v>28</v>
      </c>
      <c r="L37" s="3"/>
      <c r="M37" s="3"/>
      <c r="N37" s="3"/>
      <c r="O37" s="3"/>
      <c r="P37" s="3"/>
      <c r="Q37" s="91">
        <v>29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2032</v>
      </c>
    </row>
    <row r="39" spans="2:31" x14ac:dyDescent="0.25">
      <c r="B39" s="19">
        <v>8</v>
      </c>
      <c r="C39" s="20">
        <v>29</v>
      </c>
      <c r="D39" s="20">
        <v>30</v>
      </c>
      <c r="E39" s="20">
        <v>25</v>
      </c>
      <c r="F39" s="20">
        <v>27</v>
      </c>
      <c r="G39" s="59">
        <v>27</v>
      </c>
      <c r="H39" s="20">
        <v>30</v>
      </c>
      <c r="I39" s="118">
        <v>27</v>
      </c>
      <c r="J39" s="20">
        <v>25</v>
      </c>
      <c r="K39" s="83">
        <v>29</v>
      </c>
      <c r="L39" s="20">
        <v>24</v>
      </c>
      <c r="M39" s="20">
        <v>26</v>
      </c>
      <c r="N39" s="20">
        <v>25</v>
      </c>
      <c r="O39" s="20">
        <v>28</v>
      </c>
      <c r="P39" s="20">
        <v>31</v>
      </c>
      <c r="Q39" s="20">
        <v>32</v>
      </c>
      <c r="R39" s="20">
        <v>27</v>
      </c>
      <c r="S39" s="20">
        <v>24</v>
      </c>
      <c r="T39" s="20">
        <v>31</v>
      </c>
      <c r="U39" s="20">
        <v>33</v>
      </c>
      <c r="V39" s="20">
        <v>30</v>
      </c>
      <c r="W39" s="20">
        <v>27</v>
      </c>
      <c r="X39" s="20">
        <v>11</v>
      </c>
      <c r="Y39" s="20">
        <v>10</v>
      </c>
      <c r="Z39" s="21">
        <v>27</v>
      </c>
      <c r="AA39" s="21">
        <v>26</v>
      </c>
      <c r="AB39" s="21">
        <v>33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30</v>
      </c>
      <c r="D40" s="23">
        <v>32</v>
      </c>
      <c r="E40" s="23">
        <v>25</v>
      </c>
      <c r="F40" s="23">
        <v>26</v>
      </c>
      <c r="G40" s="60">
        <v>26</v>
      </c>
      <c r="H40" s="23">
        <v>29</v>
      </c>
      <c r="I40" s="119">
        <v>24</v>
      </c>
      <c r="J40" s="23">
        <v>25</v>
      </c>
      <c r="K40" s="35">
        <v>30</v>
      </c>
      <c r="L40" s="23">
        <v>22</v>
      </c>
      <c r="M40" s="23">
        <v>23</v>
      </c>
      <c r="N40" s="23">
        <v>26</v>
      </c>
      <c r="O40" s="23">
        <v>25</v>
      </c>
      <c r="P40" s="23"/>
      <c r="Q40" s="23">
        <v>28</v>
      </c>
      <c r="R40" s="23">
        <v>26</v>
      </c>
      <c r="S40" s="23">
        <v>25</v>
      </c>
      <c r="T40" s="23">
        <v>32</v>
      </c>
      <c r="U40" s="23"/>
      <c r="V40" s="23">
        <v>30</v>
      </c>
      <c r="W40" s="23">
        <v>30</v>
      </c>
      <c r="X40" s="23"/>
      <c r="Y40" s="23"/>
      <c r="Z40" s="24">
        <v>27</v>
      </c>
      <c r="AA40" s="24">
        <v>24</v>
      </c>
      <c r="AB40" s="24">
        <v>32</v>
      </c>
      <c r="AC40" s="24">
        <v>27</v>
      </c>
      <c r="AD40" s="24">
        <v>22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120"/>
      <c r="J41" s="23">
        <v>25</v>
      </c>
      <c r="K41" s="35">
        <v>29</v>
      </c>
      <c r="L41" s="23"/>
      <c r="M41" s="23">
        <v>27</v>
      </c>
      <c r="N41" s="23">
        <v>26</v>
      </c>
      <c r="O41" s="23">
        <v>25</v>
      </c>
      <c r="P41" s="23"/>
      <c r="Q41" s="23">
        <v>30</v>
      </c>
      <c r="R41" s="23">
        <v>28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25</v>
      </c>
      <c r="AD41" s="24">
        <v>24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120"/>
      <c r="J42" s="23">
        <v>24</v>
      </c>
      <c r="K42" s="35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25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24</v>
      </c>
      <c r="H43" s="26"/>
      <c r="I43" s="121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1987</v>
      </c>
    </row>
    <row r="44" spans="2:31" x14ac:dyDescent="0.25">
      <c r="B44" s="28">
        <v>9</v>
      </c>
      <c r="C44" s="29">
        <v>34</v>
      </c>
      <c r="D44" s="29">
        <v>30</v>
      </c>
      <c r="E44" s="29">
        <v>25</v>
      </c>
      <c r="F44" s="29">
        <v>27</v>
      </c>
      <c r="G44" s="68">
        <v>28</v>
      </c>
      <c r="H44" s="29">
        <v>26</v>
      </c>
      <c r="I44" s="123">
        <v>29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27</v>
      </c>
      <c r="P44" s="29">
        <v>31</v>
      </c>
      <c r="Q44" s="29">
        <v>31</v>
      </c>
      <c r="R44" s="29">
        <v>26</v>
      </c>
      <c r="S44" s="29">
        <v>26</v>
      </c>
      <c r="T44" s="85">
        <v>30</v>
      </c>
      <c r="U44" s="29">
        <v>23</v>
      </c>
      <c r="V44" s="29">
        <v>27</v>
      </c>
      <c r="W44" s="29">
        <v>24</v>
      </c>
      <c r="X44" s="29">
        <v>12</v>
      </c>
      <c r="Y44" s="29">
        <v>9</v>
      </c>
      <c r="Z44" s="31">
        <v>23</v>
      </c>
      <c r="AA44" s="31">
        <v>20</v>
      </c>
      <c r="AB44" s="32">
        <v>26</v>
      </c>
      <c r="AC44" s="90">
        <v>26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24</v>
      </c>
      <c r="F45" s="3">
        <v>26</v>
      </c>
      <c r="G45" s="57">
        <v>26</v>
      </c>
      <c r="H45" s="3"/>
      <c r="I45" s="114"/>
      <c r="J45" s="3">
        <v>29</v>
      </c>
      <c r="K45" s="81">
        <v>28</v>
      </c>
      <c r="L45" s="3">
        <v>23</v>
      </c>
      <c r="M45" s="3">
        <v>27</v>
      </c>
      <c r="N45" s="3">
        <v>30</v>
      </c>
      <c r="O45" s="3">
        <v>28</v>
      </c>
      <c r="P45" s="3">
        <v>30</v>
      </c>
      <c r="Q45" s="3">
        <v>32</v>
      </c>
      <c r="R45" s="3">
        <v>29</v>
      </c>
      <c r="S45" s="3">
        <v>26</v>
      </c>
      <c r="T45" s="86">
        <v>30</v>
      </c>
      <c r="U45" s="3">
        <v>16</v>
      </c>
      <c r="V45" s="79">
        <v>21</v>
      </c>
      <c r="W45" s="3">
        <v>16</v>
      </c>
      <c r="X45" s="3"/>
      <c r="Y45" s="3"/>
      <c r="Z45" s="10">
        <v>22</v>
      </c>
      <c r="AA45" s="10">
        <v>21</v>
      </c>
      <c r="AB45" s="5">
        <v>24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31</v>
      </c>
      <c r="D46" s="3"/>
      <c r="E46" s="3"/>
      <c r="F46" s="3">
        <v>26</v>
      </c>
      <c r="G46" s="57">
        <v>26</v>
      </c>
      <c r="H46" s="3"/>
      <c r="I46" s="114"/>
      <c r="J46" s="3">
        <v>28</v>
      </c>
      <c r="K46" s="81">
        <v>27</v>
      </c>
      <c r="L46" s="3"/>
      <c r="M46" s="3"/>
      <c r="N46" s="3">
        <v>29</v>
      </c>
      <c r="O46" s="3">
        <v>27</v>
      </c>
      <c r="P46" s="3"/>
      <c r="Q46" s="3">
        <v>31</v>
      </c>
      <c r="R46" s="3">
        <v>29</v>
      </c>
      <c r="S46" s="3"/>
      <c r="T46" s="86">
        <v>25</v>
      </c>
      <c r="U46" s="3"/>
      <c r="V46" s="3"/>
      <c r="W46" s="3"/>
      <c r="X46" s="3"/>
      <c r="Y46" s="3"/>
      <c r="Z46" s="5"/>
      <c r="AA46" s="10"/>
      <c r="AB46" s="5">
        <v>28</v>
      </c>
      <c r="AC46" s="5"/>
      <c r="AD46" s="5">
        <v>29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57">
        <v>26</v>
      </c>
      <c r="H47" s="3"/>
      <c r="I47" s="114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22</v>
      </c>
      <c r="S47" s="3"/>
      <c r="T47" s="86"/>
      <c r="U47" s="3"/>
      <c r="V47" s="3"/>
      <c r="W47" s="3"/>
      <c r="X47" s="3"/>
      <c r="Y47" s="3">
        <v>5</v>
      </c>
      <c r="Z47" s="5"/>
      <c r="AA47" s="10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17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1852</v>
      </c>
    </row>
    <row r="49" spans="2:31" x14ac:dyDescent="0.25">
      <c r="B49" s="47" t="s">
        <v>28</v>
      </c>
      <c r="C49" s="48">
        <f t="shared" ref="C49:N49" si="2">SUM(C24:C48)</f>
        <v>643</v>
      </c>
      <c r="D49" s="48">
        <f t="shared" si="2"/>
        <v>424</v>
      </c>
      <c r="E49" s="48">
        <f t="shared" si="2"/>
        <v>285</v>
      </c>
      <c r="F49" s="48">
        <f t="shared" si="2"/>
        <v>210</v>
      </c>
      <c r="G49" s="76">
        <f t="shared" si="2"/>
        <v>571</v>
      </c>
      <c r="H49" s="48">
        <f t="shared" si="2"/>
        <v>220</v>
      </c>
      <c r="I49" s="124">
        <f t="shared" si="2"/>
        <v>243</v>
      </c>
      <c r="J49" s="48">
        <f t="shared" si="2"/>
        <v>579</v>
      </c>
      <c r="K49" s="87">
        <f t="shared" si="2"/>
        <v>506</v>
      </c>
      <c r="L49" s="48">
        <f t="shared" si="2"/>
        <v>209</v>
      </c>
      <c r="M49" s="48">
        <f t="shared" si="2"/>
        <v>344</v>
      </c>
      <c r="N49" s="48">
        <f t="shared" si="2"/>
        <v>423</v>
      </c>
      <c r="O49" s="48">
        <v>422</v>
      </c>
      <c r="P49" s="48">
        <f t="shared" ref="P49:AD49" si="3">SUM(P24:P48)</f>
        <v>262</v>
      </c>
      <c r="Q49" s="48">
        <f t="shared" si="3"/>
        <v>595</v>
      </c>
      <c r="R49" s="48">
        <f t="shared" si="3"/>
        <v>611</v>
      </c>
      <c r="S49" s="48">
        <f t="shared" si="3"/>
        <v>259</v>
      </c>
      <c r="T49" s="48">
        <f t="shared" si="3"/>
        <v>548</v>
      </c>
      <c r="U49" s="48">
        <f t="shared" si="3"/>
        <v>192</v>
      </c>
      <c r="V49" s="48">
        <f t="shared" si="3"/>
        <v>278</v>
      </c>
      <c r="W49" s="48">
        <f t="shared" si="3"/>
        <v>293</v>
      </c>
      <c r="X49" s="48">
        <f t="shared" si="3"/>
        <v>79</v>
      </c>
      <c r="Y49" s="48">
        <f t="shared" si="3"/>
        <v>76</v>
      </c>
      <c r="Z49" s="48">
        <f t="shared" si="3"/>
        <v>234</v>
      </c>
      <c r="AA49" s="48">
        <f t="shared" si="3"/>
        <v>257</v>
      </c>
      <c r="AB49" s="48">
        <f t="shared" si="3"/>
        <v>568</v>
      </c>
      <c r="AC49" s="48">
        <f t="shared" si="3"/>
        <v>355</v>
      </c>
      <c r="AD49" s="48">
        <f t="shared" si="3"/>
        <v>533</v>
      </c>
      <c r="AE49" s="48">
        <f>SUM(AE27:AE48)</f>
        <v>10220</v>
      </c>
    </row>
    <row r="50" spans="2:31" x14ac:dyDescent="0.25">
      <c r="B50" s="49">
        <v>10</v>
      </c>
      <c r="C50" s="50">
        <v>25</v>
      </c>
      <c r="D50" s="50">
        <v>21</v>
      </c>
      <c r="E50" s="50">
        <v>29</v>
      </c>
      <c r="F50" s="50">
        <v>26</v>
      </c>
      <c r="G50" s="59">
        <v>25</v>
      </c>
      <c r="H50" s="50">
        <v>20</v>
      </c>
      <c r="I50" s="125">
        <v>28</v>
      </c>
      <c r="J50" s="50">
        <v>28</v>
      </c>
      <c r="K50" s="88">
        <v>32</v>
      </c>
      <c r="L50" s="50">
        <v>22</v>
      </c>
      <c r="M50" s="50">
        <v>23</v>
      </c>
      <c r="N50" s="50">
        <v>30</v>
      </c>
      <c r="O50" s="50">
        <v>20</v>
      </c>
      <c r="P50" s="50">
        <v>22</v>
      </c>
      <c r="Q50" s="50">
        <v>32</v>
      </c>
      <c r="R50" s="50">
        <v>27</v>
      </c>
      <c r="S50" s="50">
        <v>23</v>
      </c>
      <c r="T50" s="50">
        <v>29</v>
      </c>
      <c r="U50" s="50">
        <v>20</v>
      </c>
      <c r="V50" s="50">
        <v>21</v>
      </c>
      <c r="W50" s="50">
        <v>24</v>
      </c>
      <c r="X50" s="50"/>
      <c r="Y50" s="50">
        <v>2</v>
      </c>
      <c r="Z50" s="51">
        <v>21</v>
      </c>
      <c r="AA50" s="51">
        <v>25</v>
      </c>
      <c r="AB50" s="51">
        <v>27</v>
      </c>
      <c r="AC50" s="51">
        <v>30</v>
      </c>
      <c r="AD50" s="51">
        <v>24</v>
      </c>
      <c r="AE50" s="52"/>
    </row>
    <row r="51" spans="2:31" x14ac:dyDescent="0.25">
      <c r="B51" s="22">
        <v>10</v>
      </c>
      <c r="C51" s="23">
        <v>23</v>
      </c>
      <c r="D51" s="23"/>
      <c r="E51" s="23"/>
      <c r="F51" s="23">
        <v>27</v>
      </c>
      <c r="G51" s="60">
        <v>26</v>
      </c>
      <c r="H51" s="23"/>
      <c r="I51" s="120"/>
      <c r="J51" s="23">
        <v>28</v>
      </c>
      <c r="K51" s="35"/>
      <c r="L51" s="23">
        <v>16</v>
      </c>
      <c r="M51" s="23"/>
      <c r="N51" s="23"/>
      <c r="O51" s="23">
        <v>25</v>
      </c>
      <c r="P51" s="23"/>
      <c r="Q51" s="23">
        <v>30</v>
      </c>
      <c r="R51" s="23">
        <v>22</v>
      </c>
      <c r="S51" s="23">
        <v>18</v>
      </c>
      <c r="T51" s="23">
        <v>29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31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121"/>
      <c r="J52" s="26">
        <v>24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1044</v>
      </c>
    </row>
    <row r="53" spans="2:31" x14ac:dyDescent="0.25">
      <c r="B53" s="28">
        <v>11</v>
      </c>
      <c r="C53" s="29">
        <v>25</v>
      </c>
      <c r="D53" s="29">
        <v>23</v>
      </c>
      <c r="E53" s="29">
        <v>24</v>
      </c>
      <c r="F53" s="29">
        <v>21</v>
      </c>
      <c r="G53" s="57">
        <v>23</v>
      </c>
      <c r="H53" s="29">
        <v>20</v>
      </c>
      <c r="I53" s="123">
        <v>20</v>
      </c>
      <c r="J53" s="29">
        <v>18</v>
      </c>
      <c r="K53" s="84">
        <v>28</v>
      </c>
      <c r="L53" s="29">
        <v>26</v>
      </c>
      <c r="M53" s="29">
        <v>20</v>
      </c>
      <c r="N53" s="29">
        <v>31</v>
      </c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>
        <v>25</v>
      </c>
      <c r="V53" s="29">
        <v>21</v>
      </c>
      <c r="W53" s="29">
        <v>15</v>
      </c>
      <c r="X53" s="29"/>
      <c r="Y53" s="29">
        <v>4</v>
      </c>
      <c r="Z53" s="32"/>
      <c r="AA53" s="31">
        <v>21</v>
      </c>
      <c r="AB53" s="32">
        <v>22</v>
      </c>
      <c r="AC53" s="32">
        <v>28</v>
      </c>
      <c r="AD53" s="32">
        <v>28</v>
      </c>
      <c r="AE53" s="39"/>
    </row>
    <row r="54" spans="2:31" x14ac:dyDescent="0.25">
      <c r="B54" s="8">
        <v>11</v>
      </c>
      <c r="C54" s="3">
        <v>22</v>
      </c>
      <c r="D54" s="3"/>
      <c r="E54" s="3"/>
      <c r="F54" s="3">
        <v>25</v>
      </c>
      <c r="G54" s="72">
        <v>23</v>
      </c>
      <c r="H54" s="3"/>
      <c r="I54" s="114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25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27</v>
      </c>
      <c r="AD54" s="5">
        <v>25</v>
      </c>
      <c r="AE54" s="39"/>
    </row>
    <row r="55" spans="2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950</v>
      </c>
    </row>
    <row r="57" spans="2:31" x14ac:dyDescent="0.25">
      <c r="B57" s="37" t="s">
        <v>30</v>
      </c>
      <c r="C57" s="38">
        <f t="shared" ref="C57:AD57" si="4">SUM(C50:C56)</f>
        <v>95</v>
      </c>
      <c r="D57" s="38">
        <f t="shared" si="4"/>
        <v>44</v>
      </c>
      <c r="E57" s="38">
        <f t="shared" si="4"/>
        <v>53</v>
      </c>
      <c r="F57" s="38">
        <f t="shared" si="4"/>
        <v>149</v>
      </c>
      <c r="G57" s="73">
        <f t="shared" si="4"/>
        <v>97</v>
      </c>
      <c r="H57" s="38">
        <f t="shared" si="4"/>
        <v>40</v>
      </c>
      <c r="I57" s="38">
        <f t="shared" si="4"/>
        <v>48</v>
      </c>
      <c r="J57" s="38">
        <f t="shared" si="4"/>
        <v>152</v>
      </c>
      <c r="K57" s="38">
        <f t="shared" si="4"/>
        <v>60</v>
      </c>
      <c r="L57" s="38">
        <f t="shared" si="4"/>
        <v>64</v>
      </c>
      <c r="M57" s="38">
        <f t="shared" si="4"/>
        <v>43</v>
      </c>
      <c r="N57" s="38">
        <f t="shared" si="4"/>
        <v>61</v>
      </c>
      <c r="O57" s="38">
        <f t="shared" si="4"/>
        <v>94</v>
      </c>
      <c r="P57" s="38">
        <f t="shared" si="4"/>
        <v>42</v>
      </c>
      <c r="Q57" s="38">
        <f t="shared" si="4"/>
        <v>137</v>
      </c>
      <c r="R57" s="38">
        <f t="shared" si="4"/>
        <v>97</v>
      </c>
      <c r="S57" s="38">
        <f t="shared" si="4"/>
        <v>84</v>
      </c>
      <c r="T57" s="38">
        <f t="shared" si="4"/>
        <v>103</v>
      </c>
      <c r="U57" s="38">
        <f t="shared" si="4"/>
        <v>45</v>
      </c>
      <c r="V57" s="38">
        <f t="shared" si="4"/>
        <v>42</v>
      </c>
      <c r="W57" s="38">
        <f t="shared" si="4"/>
        <v>39</v>
      </c>
      <c r="X57" s="38">
        <f t="shared" si="4"/>
        <v>0</v>
      </c>
      <c r="Y57" s="38">
        <f t="shared" si="4"/>
        <v>6</v>
      </c>
      <c r="Z57" s="38">
        <f t="shared" si="4"/>
        <v>21</v>
      </c>
      <c r="AA57" s="38">
        <f t="shared" si="4"/>
        <v>47</v>
      </c>
      <c r="AB57" s="38">
        <f t="shared" si="4"/>
        <v>138</v>
      </c>
      <c r="AC57" s="38">
        <f t="shared" si="4"/>
        <v>85</v>
      </c>
      <c r="AD57" s="38">
        <f t="shared" si="4"/>
        <v>108</v>
      </c>
      <c r="AE57" s="38">
        <f>SUM(AE51:AE56)</f>
        <v>1994</v>
      </c>
    </row>
    <row r="58" spans="2:31" x14ac:dyDescent="0.25">
      <c r="G58"/>
      <c r="I58"/>
      <c r="K58"/>
      <c r="T58"/>
    </row>
    <row r="59" spans="2:31" s="107" customFormat="1" ht="12" x14ac:dyDescent="0.2">
      <c r="C59" s="56">
        <f t="shared" ref="C59:AE59" si="5">C23+C49+C57</f>
        <v>1254</v>
      </c>
      <c r="D59" s="56">
        <f t="shared" si="5"/>
        <v>875</v>
      </c>
      <c r="E59" s="56">
        <f t="shared" si="5"/>
        <v>684</v>
      </c>
      <c r="F59" s="56">
        <f t="shared" si="5"/>
        <v>359</v>
      </c>
      <c r="G59" s="56">
        <f t="shared" si="5"/>
        <v>1212</v>
      </c>
      <c r="H59" s="56">
        <f t="shared" si="5"/>
        <v>477</v>
      </c>
      <c r="I59" s="126">
        <f t="shared" si="5"/>
        <v>560</v>
      </c>
      <c r="J59" s="56">
        <f t="shared" si="5"/>
        <v>1254</v>
      </c>
      <c r="K59" s="56">
        <f t="shared" si="5"/>
        <v>937</v>
      </c>
      <c r="L59" s="56">
        <f t="shared" si="5"/>
        <v>461</v>
      </c>
      <c r="M59" s="56">
        <f t="shared" si="5"/>
        <v>676</v>
      </c>
      <c r="N59" s="56">
        <f t="shared" si="5"/>
        <v>849</v>
      </c>
      <c r="O59" s="56">
        <f t="shared" si="5"/>
        <v>862</v>
      </c>
      <c r="P59" s="56">
        <f t="shared" si="5"/>
        <v>543</v>
      </c>
      <c r="Q59" s="56">
        <f t="shared" si="5"/>
        <v>1282</v>
      </c>
      <c r="R59" s="56">
        <f t="shared" si="5"/>
        <v>1286</v>
      </c>
      <c r="S59" s="56">
        <f t="shared" si="5"/>
        <v>592</v>
      </c>
      <c r="T59" s="56">
        <f t="shared" si="5"/>
        <v>1189</v>
      </c>
      <c r="U59" s="56">
        <f t="shared" si="5"/>
        <v>386</v>
      </c>
      <c r="V59" s="56">
        <f t="shared" si="5"/>
        <v>547</v>
      </c>
      <c r="W59" s="56">
        <f t="shared" si="5"/>
        <v>638</v>
      </c>
      <c r="X59" s="56">
        <f t="shared" si="5"/>
        <v>147</v>
      </c>
      <c r="Y59" s="56">
        <f t="shared" si="5"/>
        <v>128</v>
      </c>
      <c r="Z59" s="56">
        <f t="shared" si="5"/>
        <v>461</v>
      </c>
      <c r="AA59" s="56">
        <f t="shared" si="5"/>
        <v>537</v>
      </c>
      <c r="AB59" s="56">
        <f t="shared" si="5"/>
        <v>1229</v>
      </c>
      <c r="AC59" s="56">
        <f t="shared" si="5"/>
        <v>751</v>
      </c>
      <c r="AD59" s="56">
        <f t="shared" si="5"/>
        <v>1140</v>
      </c>
      <c r="AE59" s="56">
        <f t="shared" si="5"/>
        <v>21315</v>
      </c>
    </row>
    <row r="60" spans="2:31" x14ac:dyDescent="0.25">
      <c r="G60"/>
      <c r="I60"/>
      <c r="K60"/>
      <c r="T60"/>
    </row>
    <row r="61" spans="2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2:31" s="113" customFormat="1" ht="11.25" x14ac:dyDescent="0.2">
      <c r="B62" s="113" t="s">
        <v>57</v>
      </c>
      <c r="C62" s="113">
        <f t="shared" ref="C62:AE62" si="6">C59/C61</f>
        <v>29.162790697674417</v>
      </c>
      <c r="D62" s="113">
        <f t="shared" si="6"/>
        <v>29.166666666666668</v>
      </c>
      <c r="E62" s="113">
        <f t="shared" si="6"/>
        <v>27.36</v>
      </c>
      <c r="F62" s="113">
        <f t="shared" si="6"/>
        <v>25.642857142857142</v>
      </c>
      <c r="G62" s="113">
        <f t="shared" si="6"/>
        <v>28.186046511627907</v>
      </c>
      <c r="H62" s="113">
        <f t="shared" si="6"/>
        <v>25.105263157894736</v>
      </c>
      <c r="I62" s="113">
        <f t="shared" si="6"/>
        <v>28</v>
      </c>
      <c r="J62" s="113">
        <f t="shared" si="6"/>
        <v>26.680851063829788</v>
      </c>
      <c r="K62" s="113">
        <f t="shared" si="6"/>
        <v>28.393939393939394</v>
      </c>
      <c r="L62" s="113">
        <f t="shared" si="6"/>
        <v>21.952380952380953</v>
      </c>
      <c r="M62" s="113">
        <f t="shared" si="6"/>
        <v>25.037037037037038</v>
      </c>
      <c r="N62" s="113">
        <f t="shared" si="6"/>
        <v>29.275862068965516</v>
      </c>
      <c r="O62" s="113">
        <f t="shared" si="6"/>
        <v>26.9375</v>
      </c>
      <c r="P62" s="113">
        <f t="shared" si="6"/>
        <v>27.15</v>
      </c>
      <c r="Q62" s="113">
        <f t="shared" si="6"/>
        <v>29.136363636363637</v>
      </c>
      <c r="R62" s="113">
        <f t="shared" si="6"/>
        <v>28.577777777777779</v>
      </c>
      <c r="S62" s="113">
        <f t="shared" si="6"/>
        <v>25.739130434782609</v>
      </c>
      <c r="T62" s="113">
        <f t="shared" si="6"/>
        <v>29</v>
      </c>
      <c r="U62" s="113">
        <f t="shared" si="6"/>
        <v>25.733333333333334</v>
      </c>
      <c r="V62" s="113">
        <f t="shared" si="6"/>
        <v>26.047619047619047</v>
      </c>
      <c r="W62" s="113">
        <f t="shared" si="6"/>
        <v>24.53846153846154</v>
      </c>
      <c r="X62" s="113">
        <f t="shared" si="6"/>
        <v>11.307692307692308</v>
      </c>
      <c r="Y62" s="113">
        <f t="shared" si="6"/>
        <v>7.1111111111111107</v>
      </c>
      <c r="Z62" s="113">
        <f t="shared" si="6"/>
        <v>25.611111111111111</v>
      </c>
      <c r="AA62" s="113">
        <f t="shared" si="6"/>
        <v>26.85</v>
      </c>
      <c r="AB62" s="113">
        <f t="shared" si="6"/>
        <v>27.931818181818183</v>
      </c>
      <c r="AC62" s="113">
        <f t="shared" si="6"/>
        <v>25.896551724137932</v>
      </c>
      <c r="AD62" s="113">
        <f t="shared" si="6"/>
        <v>29.23076923076923</v>
      </c>
      <c r="AE62" s="113">
        <f t="shared" si="6"/>
        <v>26.677096370463079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workbookViewId="0">
      <pane xSplit="2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8.5703125" defaultRowHeight="15" x14ac:dyDescent="0.25"/>
  <cols>
    <col min="1" max="1" width="2" customWidth="1"/>
    <col min="2" max="2" width="5.140625" customWidth="1"/>
    <col min="3" max="3" width="6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5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63" t="s">
        <v>60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29</v>
      </c>
      <c r="D3" s="3">
        <v>34</v>
      </c>
      <c r="E3" s="3">
        <v>32</v>
      </c>
      <c r="F3" s="1365"/>
      <c r="G3" s="57">
        <v>32</v>
      </c>
      <c r="H3" s="3">
        <v>27</v>
      </c>
      <c r="I3" s="114">
        <v>32</v>
      </c>
      <c r="J3" s="3">
        <v>27</v>
      </c>
      <c r="K3" s="81">
        <v>26</v>
      </c>
      <c r="L3" s="3">
        <v>27</v>
      </c>
      <c r="M3" s="3">
        <v>29</v>
      </c>
      <c r="N3" s="3">
        <v>32</v>
      </c>
      <c r="O3" s="3">
        <v>34</v>
      </c>
      <c r="P3" s="3">
        <v>29</v>
      </c>
      <c r="Q3" s="3">
        <v>27</v>
      </c>
      <c r="R3" s="3">
        <v>32</v>
      </c>
      <c r="S3" s="3">
        <v>27</v>
      </c>
      <c r="T3" s="86">
        <v>32</v>
      </c>
      <c r="U3" s="3">
        <v>30</v>
      </c>
      <c r="V3" s="3">
        <v>31</v>
      </c>
      <c r="W3" s="3">
        <v>28</v>
      </c>
      <c r="X3" s="3">
        <v>14</v>
      </c>
      <c r="Y3" s="3">
        <v>13</v>
      </c>
      <c r="Z3" s="5">
        <v>27</v>
      </c>
      <c r="AA3" s="10">
        <v>34</v>
      </c>
      <c r="AB3" s="5">
        <v>32</v>
      </c>
      <c r="AC3" s="5">
        <v>29</v>
      </c>
      <c r="AD3" s="5">
        <v>33</v>
      </c>
      <c r="AE3" s="1366">
        <f>SUM(C3:AD7)</f>
        <v>2537</v>
      </c>
    </row>
    <row r="4" spans="2:31" x14ac:dyDescent="0.25">
      <c r="B4" s="8">
        <v>1</v>
      </c>
      <c r="C4" s="3">
        <v>27</v>
      </c>
      <c r="D4" s="3">
        <v>34</v>
      </c>
      <c r="E4" s="3">
        <v>30</v>
      </c>
      <c r="F4" s="1365"/>
      <c r="G4" s="57">
        <v>34</v>
      </c>
      <c r="H4" s="3">
        <v>27</v>
      </c>
      <c r="I4" s="114">
        <v>30</v>
      </c>
      <c r="J4" s="3">
        <v>30</v>
      </c>
      <c r="K4" s="81">
        <v>28</v>
      </c>
      <c r="L4" s="3">
        <v>28</v>
      </c>
      <c r="M4" s="3">
        <v>29</v>
      </c>
      <c r="N4" s="3">
        <v>32</v>
      </c>
      <c r="O4" s="3">
        <v>34</v>
      </c>
      <c r="P4" s="3">
        <v>25</v>
      </c>
      <c r="Q4" s="3">
        <v>33</v>
      </c>
      <c r="R4" s="3">
        <v>32</v>
      </c>
      <c r="S4" s="3">
        <v>26</v>
      </c>
      <c r="T4" s="86">
        <v>29</v>
      </c>
      <c r="U4" s="3"/>
      <c r="V4" s="3">
        <v>31</v>
      </c>
      <c r="W4" s="3">
        <v>27</v>
      </c>
      <c r="X4" s="3"/>
      <c r="Y4" s="3"/>
      <c r="Z4" s="5">
        <v>28</v>
      </c>
      <c r="AA4" s="10">
        <v>34</v>
      </c>
      <c r="AB4" s="5">
        <v>32</v>
      </c>
      <c r="AC4" s="5">
        <v>29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29</v>
      </c>
      <c r="F5" s="1365"/>
      <c r="G5" s="57">
        <v>34</v>
      </c>
      <c r="H5" s="3"/>
      <c r="I5" s="114">
        <v>31</v>
      </c>
      <c r="J5" s="3">
        <v>29</v>
      </c>
      <c r="K5" s="81">
        <v>28</v>
      </c>
      <c r="L5" s="3"/>
      <c r="M5" s="3">
        <v>26</v>
      </c>
      <c r="N5" s="3">
        <v>35</v>
      </c>
      <c r="O5" s="3">
        <v>29</v>
      </c>
      <c r="P5" s="3">
        <v>26</v>
      </c>
      <c r="Q5" s="3">
        <v>31</v>
      </c>
      <c r="R5" s="3">
        <v>30</v>
      </c>
      <c r="S5" s="3">
        <v>26</v>
      </c>
      <c r="T5" s="86">
        <v>28</v>
      </c>
      <c r="U5" s="3"/>
      <c r="V5" s="3"/>
      <c r="W5" s="3">
        <v>27</v>
      </c>
      <c r="X5" s="3"/>
      <c r="Y5" s="3"/>
      <c r="Z5" s="5"/>
      <c r="AA5" s="10"/>
      <c r="AB5" s="5">
        <v>31</v>
      </c>
      <c r="AC5" s="5">
        <v>27</v>
      </c>
      <c r="AD5" s="5">
        <v>32</v>
      </c>
      <c r="AE5" s="1366"/>
    </row>
    <row r="6" spans="2:31" x14ac:dyDescent="0.25">
      <c r="B6" s="11">
        <v>1</v>
      </c>
      <c r="C6" s="3">
        <v>30</v>
      </c>
      <c r="D6" s="12">
        <v>26</v>
      </c>
      <c r="E6" s="12"/>
      <c r="F6" s="1365"/>
      <c r="G6" s="57">
        <v>35</v>
      </c>
      <c r="H6" s="12"/>
      <c r="I6" s="115"/>
      <c r="J6" s="12">
        <v>29</v>
      </c>
      <c r="K6" s="82">
        <v>26</v>
      </c>
      <c r="L6" s="12"/>
      <c r="M6" s="12"/>
      <c r="N6" s="12"/>
      <c r="O6" s="12"/>
      <c r="P6" s="12"/>
      <c r="Q6" s="12">
        <v>30</v>
      </c>
      <c r="R6" s="12">
        <v>32</v>
      </c>
      <c r="S6" s="12"/>
      <c r="T6" s="101">
        <v>30</v>
      </c>
      <c r="U6" s="12"/>
      <c r="V6" s="12"/>
      <c r="W6" s="12"/>
      <c r="X6" s="12"/>
      <c r="Y6" s="12"/>
      <c r="Z6" s="13"/>
      <c r="AA6" s="14"/>
      <c r="AB6" s="13">
        <v>32</v>
      </c>
      <c r="AC6" s="13"/>
      <c r="AD6" s="13">
        <v>32</v>
      </c>
      <c r="AE6" s="1366"/>
    </row>
    <row r="7" spans="2:31" x14ac:dyDescent="0.25">
      <c r="B7" s="15">
        <v>1</v>
      </c>
      <c r="C7" s="3">
        <v>31</v>
      </c>
      <c r="D7" s="16"/>
      <c r="E7" s="16"/>
      <c r="F7" s="1365"/>
      <c r="G7" s="58"/>
      <c r="H7" s="16"/>
      <c r="I7" s="117"/>
      <c r="J7" s="16">
        <v>28</v>
      </c>
      <c r="K7" s="9"/>
      <c r="L7" s="16"/>
      <c r="M7" s="16"/>
      <c r="N7" s="16"/>
      <c r="O7" s="16"/>
      <c r="P7" s="16"/>
      <c r="Q7" s="16">
        <v>24</v>
      </c>
      <c r="R7" s="46">
        <v>32</v>
      </c>
      <c r="S7" s="16"/>
      <c r="T7" s="102">
        <v>25</v>
      </c>
      <c r="U7" s="16"/>
      <c r="V7" s="16"/>
      <c r="W7" s="16"/>
      <c r="X7" s="16"/>
      <c r="Y7" s="16"/>
      <c r="Z7" s="17"/>
      <c r="AA7" s="18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32</v>
      </c>
      <c r="E8" s="20">
        <v>28</v>
      </c>
      <c r="F8" s="1367"/>
      <c r="G8" s="59">
        <v>36</v>
      </c>
      <c r="H8" s="20">
        <v>30</v>
      </c>
      <c r="I8" s="118">
        <v>28</v>
      </c>
      <c r="J8" s="20">
        <v>27</v>
      </c>
      <c r="K8" s="83">
        <v>28</v>
      </c>
      <c r="L8" s="20">
        <v>18</v>
      </c>
      <c r="M8" s="20">
        <v>27</v>
      </c>
      <c r="N8" s="20">
        <v>30</v>
      </c>
      <c r="O8" s="20">
        <v>27</v>
      </c>
      <c r="P8" s="20">
        <v>26</v>
      </c>
      <c r="Q8" s="20">
        <v>26</v>
      </c>
      <c r="R8" s="20">
        <v>30</v>
      </c>
      <c r="S8" s="20">
        <v>29</v>
      </c>
      <c r="T8" s="20">
        <v>26</v>
      </c>
      <c r="U8" s="20">
        <v>31</v>
      </c>
      <c r="V8" s="20">
        <v>27</v>
      </c>
      <c r="W8" s="20">
        <v>24</v>
      </c>
      <c r="X8" s="20">
        <v>12</v>
      </c>
      <c r="Y8" s="20">
        <v>11</v>
      </c>
      <c r="Z8" s="21">
        <v>27</v>
      </c>
      <c r="AA8" s="21">
        <v>31</v>
      </c>
      <c r="AB8" s="21">
        <v>30</v>
      </c>
      <c r="AC8" s="21">
        <v>27</v>
      </c>
      <c r="AD8" s="21">
        <v>31</v>
      </c>
      <c r="AE8" s="1368">
        <f>SUM(C8:AD12)</f>
        <v>2230</v>
      </c>
    </row>
    <row r="9" spans="2:31" x14ac:dyDescent="0.25">
      <c r="B9" s="22">
        <v>2</v>
      </c>
      <c r="C9" s="23">
        <v>28</v>
      </c>
      <c r="D9" s="23">
        <v>30</v>
      </c>
      <c r="E9" s="23">
        <v>29</v>
      </c>
      <c r="F9" s="1367"/>
      <c r="G9" s="60">
        <v>36</v>
      </c>
      <c r="H9" s="23">
        <v>30</v>
      </c>
      <c r="I9" s="119">
        <v>27</v>
      </c>
      <c r="J9" s="23">
        <v>27</v>
      </c>
      <c r="K9" s="35">
        <v>27</v>
      </c>
      <c r="L9" s="23">
        <v>16</v>
      </c>
      <c r="M9" s="23">
        <v>28</v>
      </c>
      <c r="N9" s="23">
        <v>29</v>
      </c>
      <c r="O9" s="23">
        <v>26</v>
      </c>
      <c r="P9" s="23">
        <v>28</v>
      </c>
      <c r="Q9" s="23">
        <v>25</v>
      </c>
      <c r="R9" s="23">
        <v>29</v>
      </c>
      <c r="S9" s="23">
        <v>28</v>
      </c>
      <c r="T9" s="23">
        <v>31</v>
      </c>
      <c r="U9" s="23"/>
      <c r="V9" s="23">
        <v>26</v>
      </c>
      <c r="W9" s="23">
        <v>24</v>
      </c>
      <c r="X9" s="23">
        <v>12</v>
      </c>
      <c r="Y9" s="23"/>
      <c r="Z9" s="24">
        <v>27</v>
      </c>
      <c r="AA9" s="24">
        <v>33</v>
      </c>
      <c r="AB9" s="24">
        <v>30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34</v>
      </c>
      <c r="D10" s="23">
        <v>26</v>
      </c>
      <c r="E10" s="23">
        <v>27</v>
      </c>
      <c r="F10" s="1367"/>
      <c r="G10" s="60">
        <v>33</v>
      </c>
      <c r="H10" s="23"/>
      <c r="I10" s="120"/>
      <c r="J10" s="23">
        <v>29</v>
      </c>
      <c r="K10" s="35">
        <v>29</v>
      </c>
      <c r="L10" s="23"/>
      <c r="M10" s="23">
        <v>15</v>
      </c>
      <c r="N10" s="23">
        <v>29</v>
      </c>
      <c r="O10" s="23">
        <v>22</v>
      </c>
      <c r="P10" s="23"/>
      <c r="Q10" s="23">
        <v>30</v>
      </c>
      <c r="R10" s="23">
        <v>30</v>
      </c>
      <c r="S10" s="23"/>
      <c r="T10" s="23">
        <v>31</v>
      </c>
      <c r="U10" s="23"/>
      <c r="V10" s="23"/>
      <c r="W10" s="23">
        <v>22</v>
      </c>
      <c r="X10" s="23"/>
      <c r="Y10" s="23"/>
      <c r="Z10" s="24"/>
      <c r="AA10" s="24"/>
      <c r="AB10" s="24">
        <v>27</v>
      </c>
      <c r="AC10" s="24">
        <v>23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24</v>
      </c>
      <c r="H11" s="23"/>
      <c r="I11" s="120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25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27</v>
      </c>
      <c r="U12" s="26"/>
      <c r="V12" s="26"/>
      <c r="W12" s="26"/>
      <c r="X12" s="26"/>
      <c r="Y12" s="26">
        <v>5</v>
      </c>
      <c r="Z12" s="27"/>
      <c r="AA12" s="27"/>
      <c r="AB12" s="27">
        <v>27</v>
      </c>
      <c r="AC12" s="27"/>
      <c r="AD12" s="27"/>
      <c r="AE12" s="1368"/>
    </row>
    <row r="13" spans="2:31" x14ac:dyDescent="0.25">
      <c r="B13" s="28">
        <v>3</v>
      </c>
      <c r="C13" s="29">
        <v>29</v>
      </c>
      <c r="D13" s="29">
        <v>32</v>
      </c>
      <c r="E13" s="29">
        <v>26</v>
      </c>
      <c r="F13" s="1367"/>
      <c r="G13" s="68">
        <v>31</v>
      </c>
      <c r="H13" s="29">
        <v>27</v>
      </c>
      <c r="I13" s="68">
        <v>29</v>
      </c>
      <c r="J13" s="29">
        <v>28</v>
      </c>
      <c r="K13" s="84">
        <v>30</v>
      </c>
      <c r="L13" s="29">
        <v>24</v>
      </c>
      <c r="M13" s="29">
        <v>30</v>
      </c>
      <c r="N13" s="29">
        <v>29</v>
      </c>
      <c r="O13" s="29">
        <v>26</v>
      </c>
      <c r="P13" s="29">
        <v>24</v>
      </c>
      <c r="Q13" s="29">
        <v>32</v>
      </c>
      <c r="R13" s="29">
        <v>29</v>
      </c>
      <c r="S13" s="29">
        <v>28</v>
      </c>
      <c r="T13" s="85">
        <v>25</v>
      </c>
      <c r="U13" s="29">
        <v>29</v>
      </c>
      <c r="V13" s="29">
        <v>29</v>
      </c>
      <c r="W13" s="29">
        <v>26</v>
      </c>
      <c r="X13" s="29">
        <v>16</v>
      </c>
      <c r="Y13" s="29">
        <v>7</v>
      </c>
      <c r="Z13" s="30">
        <v>20</v>
      </c>
      <c r="AA13" s="31">
        <v>19</v>
      </c>
      <c r="AB13" s="32">
        <v>25</v>
      </c>
      <c r="AC13" s="32">
        <v>26</v>
      </c>
      <c r="AD13" s="32">
        <v>31</v>
      </c>
      <c r="AE13" s="1370">
        <f>SUM(C13:AD17)</f>
        <v>2110</v>
      </c>
    </row>
    <row r="14" spans="2:31" x14ac:dyDescent="0.25">
      <c r="B14" s="8">
        <v>3</v>
      </c>
      <c r="C14" s="3">
        <v>31</v>
      </c>
      <c r="D14" s="3">
        <v>34</v>
      </c>
      <c r="E14" s="3">
        <v>27</v>
      </c>
      <c r="F14" s="1367"/>
      <c r="G14" s="57">
        <v>28</v>
      </c>
      <c r="H14" s="3">
        <v>28</v>
      </c>
      <c r="I14" s="57">
        <v>28</v>
      </c>
      <c r="J14" s="3">
        <v>27</v>
      </c>
      <c r="K14" s="81">
        <v>29</v>
      </c>
      <c r="L14" s="3">
        <v>24</v>
      </c>
      <c r="M14" s="3">
        <v>28</v>
      </c>
      <c r="N14" s="3">
        <v>30</v>
      </c>
      <c r="O14" s="3">
        <v>26</v>
      </c>
      <c r="P14" s="3">
        <v>18</v>
      </c>
      <c r="Q14" s="3">
        <v>26</v>
      </c>
      <c r="R14" s="3">
        <v>29</v>
      </c>
      <c r="S14" s="3">
        <v>29</v>
      </c>
      <c r="T14" s="86">
        <v>26</v>
      </c>
      <c r="U14" s="3">
        <v>26</v>
      </c>
      <c r="V14" s="3">
        <v>30</v>
      </c>
      <c r="W14" s="3">
        <v>26</v>
      </c>
      <c r="X14" s="3">
        <v>6</v>
      </c>
      <c r="Y14" s="3"/>
      <c r="Z14" s="5">
        <v>27</v>
      </c>
      <c r="AA14" s="10">
        <v>25</v>
      </c>
      <c r="AB14" s="5">
        <v>27</v>
      </c>
      <c r="AC14" s="5">
        <v>25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26</v>
      </c>
      <c r="F15" s="1367"/>
      <c r="G15" s="57">
        <v>29</v>
      </c>
      <c r="H15" s="3"/>
      <c r="I15" s="114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27</v>
      </c>
      <c r="S15" s="3"/>
      <c r="T15" s="86">
        <v>25</v>
      </c>
      <c r="U15" s="3"/>
      <c r="V15" s="3"/>
      <c r="W15" s="3">
        <v>27</v>
      </c>
      <c r="X15" s="3"/>
      <c r="Y15" s="3"/>
      <c r="Z15" s="5"/>
      <c r="AA15" s="10"/>
      <c r="AB15" s="5">
        <v>29</v>
      </c>
      <c r="AC15" s="5">
        <v>26</v>
      </c>
      <c r="AD15" s="5">
        <v>25</v>
      </c>
      <c r="AE15" s="1370"/>
    </row>
    <row r="16" spans="2:31" x14ac:dyDescent="0.25">
      <c r="B16" s="8">
        <v>3</v>
      </c>
      <c r="C16" s="3">
        <v>24</v>
      </c>
      <c r="D16" s="3"/>
      <c r="E16" s="3"/>
      <c r="F16" s="1367"/>
      <c r="G16" s="57">
        <v>25</v>
      </c>
      <c r="H16" s="3"/>
      <c r="I16" s="114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86">
        <v>25</v>
      </c>
      <c r="U16" s="3"/>
      <c r="V16" s="3"/>
      <c r="W16" s="3"/>
      <c r="X16" s="3"/>
      <c r="Y16" s="3" t="s">
        <v>61</v>
      </c>
      <c r="Z16" s="5"/>
      <c r="AA16" s="10"/>
      <c r="AB16" s="5">
        <v>25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24</v>
      </c>
      <c r="H17" s="16"/>
      <c r="I17" s="117"/>
      <c r="J17" s="16">
        <v>28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25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29</v>
      </c>
      <c r="E18" s="20">
        <v>31</v>
      </c>
      <c r="F18" s="1367"/>
      <c r="G18" s="59">
        <v>29</v>
      </c>
      <c r="H18" s="20">
        <v>19</v>
      </c>
      <c r="I18" s="118">
        <v>32</v>
      </c>
      <c r="J18" s="20">
        <v>27</v>
      </c>
      <c r="K18" s="83">
        <v>30</v>
      </c>
      <c r="L18" s="20">
        <v>26</v>
      </c>
      <c r="M18" s="20">
        <v>24</v>
      </c>
      <c r="N18" s="23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30</v>
      </c>
      <c r="U18" s="20">
        <v>32</v>
      </c>
      <c r="V18" s="20">
        <v>26</v>
      </c>
      <c r="W18" s="20">
        <v>25</v>
      </c>
      <c r="X18" s="20">
        <v>9</v>
      </c>
      <c r="Y18" s="20">
        <v>5</v>
      </c>
      <c r="Z18" s="21">
        <v>18</v>
      </c>
      <c r="AA18" s="21">
        <v>28</v>
      </c>
      <c r="AB18" s="21">
        <v>29</v>
      </c>
      <c r="AC18" s="33">
        <v>25</v>
      </c>
      <c r="AD18" s="21">
        <v>32</v>
      </c>
      <c r="AE18" s="1368">
        <f>SUM(C18:AD22)</f>
        <v>2197</v>
      </c>
    </row>
    <row r="19" spans="2:31" x14ac:dyDescent="0.25">
      <c r="B19" s="22">
        <v>4</v>
      </c>
      <c r="C19" s="23">
        <v>34</v>
      </c>
      <c r="D19" s="23">
        <v>33</v>
      </c>
      <c r="E19" s="23">
        <v>30</v>
      </c>
      <c r="F19" s="1367"/>
      <c r="G19" s="60">
        <v>29</v>
      </c>
      <c r="H19" s="23">
        <v>28</v>
      </c>
      <c r="I19" s="119">
        <v>31</v>
      </c>
      <c r="J19" s="23">
        <v>29</v>
      </c>
      <c r="K19" s="35">
        <v>30</v>
      </c>
      <c r="L19" s="23">
        <v>24</v>
      </c>
      <c r="M19" s="23">
        <v>25</v>
      </c>
      <c r="N19" s="23">
        <v>27</v>
      </c>
      <c r="O19" s="23">
        <v>32</v>
      </c>
      <c r="P19" s="23">
        <v>30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4</v>
      </c>
      <c r="Z19" s="24">
        <v>28</v>
      </c>
      <c r="AA19" s="24">
        <v>27</v>
      </c>
      <c r="AB19" s="24">
        <v>29</v>
      </c>
      <c r="AC19" s="34">
        <v>26</v>
      </c>
      <c r="AD19" s="24">
        <v>30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30</v>
      </c>
      <c r="F20" s="1367"/>
      <c r="G20" s="60">
        <v>29</v>
      </c>
      <c r="H20" s="23"/>
      <c r="I20" s="120"/>
      <c r="J20" s="23">
        <v>27</v>
      </c>
      <c r="K20" s="35">
        <v>30</v>
      </c>
      <c r="L20" s="23"/>
      <c r="M20" s="23">
        <v>27</v>
      </c>
      <c r="N20" s="23">
        <v>28</v>
      </c>
      <c r="O20" s="23">
        <v>30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29</v>
      </c>
      <c r="D21" s="23"/>
      <c r="E21" s="23"/>
      <c r="F21" s="1367"/>
      <c r="G21" s="60">
        <v>28</v>
      </c>
      <c r="H21" s="23"/>
      <c r="I21" s="120"/>
      <c r="J21" s="23">
        <v>28</v>
      </c>
      <c r="K21" s="35"/>
      <c r="L21" s="23"/>
      <c r="M21" s="23"/>
      <c r="O21" s="23"/>
      <c r="P21" s="23"/>
      <c r="Q21" s="23">
        <v>29</v>
      </c>
      <c r="R21" s="23">
        <v>31</v>
      </c>
      <c r="S21" s="23"/>
      <c r="T21" s="23">
        <v>29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121"/>
      <c r="J22" s="26"/>
      <c r="K22" s="36"/>
      <c r="L22" s="26"/>
      <c r="M22" s="26"/>
      <c r="N22" s="26"/>
      <c r="O22" s="26"/>
      <c r="P22" s="26"/>
      <c r="Q22" s="26">
        <v>30</v>
      </c>
      <c r="R22" s="89">
        <v>30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513</v>
      </c>
      <c r="D23" s="38">
        <f t="shared" si="0"/>
        <v>403</v>
      </c>
      <c r="E23" s="38">
        <f t="shared" si="0"/>
        <v>345</v>
      </c>
      <c r="F23" s="38">
        <f t="shared" si="0"/>
        <v>0</v>
      </c>
      <c r="G23" s="75">
        <f t="shared" si="0"/>
        <v>544</v>
      </c>
      <c r="H23" s="38">
        <f t="shared" si="0"/>
        <v>216</v>
      </c>
      <c r="I23" s="122">
        <f t="shared" si="0"/>
        <v>268</v>
      </c>
      <c r="J23" s="38">
        <f t="shared" si="0"/>
        <v>525</v>
      </c>
      <c r="K23" s="38">
        <f t="shared" si="0"/>
        <v>371</v>
      </c>
      <c r="L23" s="38">
        <f t="shared" si="0"/>
        <v>187</v>
      </c>
      <c r="M23" s="38">
        <f t="shared" si="0"/>
        <v>288</v>
      </c>
      <c r="N23" s="38">
        <f t="shared" si="0"/>
        <v>362</v>
      </c>
      <c r="O23" s="38">
        <v>346</v>
      </c>
      <c r="P23" s="38">
        <f t="shared" ref="P23:AE23" si="1">SUM(P3:P22)</f>
        <v>237</v>
      </c>
      <c r="Q23" s="38">
        <f t="shared" si="1"/>
        <v>550</v>
      </c>
      <c r="R23" s="38">
        <f t="shared" si="1"/>
        <v>577</v>
      </c>
      <c r="S23" s="38">
        <f t="shared" si="1"/>
        <v>249</v>
      </c>
      <c r="T23" s="38">
        <f t="shared" si="1"/>
        <v>536</v>
      </c>
      <c r="U23" s="38">
        <f t="shared" si="1"/>
        <v>148</v>
      </c>
      <c r="V23" s="38">
        <f t="shared" si="1"/>
        <v>225</v>
      </c>
      <c r="W23" s="38">
        <f t="shared" si="1"/>
        <v>306</v>
      </c>
      <c r="X23" s="38">
        <f t="shared" si="1"/>
        <v>69</v>
      </c>
      <c r="Y23" s="38">
        <f t="shared" si="1"/>
        <v>45</v>
      </c>
      <c r="Z23" s="38">
        <f t="shared" si="1"/>
        <v>202</v>
      </c>
      <c r="AA23" s="38">
        <f t="shared" si="1"/>
        <v>231</v>
      </c>
      <c r="AB23" s="38">
        <f t="shared" si="1"/>
        <v>523</v>
      </c>
      <c r="AC23" s="38">
        <f t="shared" si="1"/>
        <v>314</v>
      </c>
      <c r="AD23" s="38">
        <f t="shared" si="1"/>
        <v>497</v>
      </c>
      <c r="AE23" s="38">
        <f t="shared" si="1"/>
        <v>9074</v>
      </c>
    </row>
    <row r="24" spans="2:31" x14ac:dyDescent="0.25">
      <c r="B24" s="28">
        <v>5</v>
      </c>
      <c r="C24" s="29">
        <v>29</v>
      </c>
      <c r="D24" s="29">
        <v>31</v>
      </c>
      <c r="E24" s="29">
        <v>28</v>
      </c>
      <c r="F24" s="1371"/>
      <c r="G24" s="57">
        <v>29</v>
      </c>
      <c r="H24" s="29">
        <v>19</v>
      </c>
      <c r="I24" s="68">
        <v>24</v>
      </c>
      <c r="J24" s="29">
        <v>25</v>
      </c>
      <c r="K24" s="84">
        <v>29</v>
      </c>
      <c r="L24" s="29">
        <v>25</v>
      </c>
      <c r="M24" s="29">
        <v>25</v>
      </c>
      <c r="N24" s="29">
        <v>29</v>
      </c>
      <c r="O24" s="29">
        <v>27</v>
      </c>
      <c r="P24" s="29">
        <v>28</v>
      </c>
      <c r="Q24" s="29">
        <v>29</v>
      </c>
      <c r="R24" s="29">
        <v>28</v>
      </c>
      <c r="S24" s="29">
        <v>27</v>
      </c>
      <c r="T24" s="85">
        <v>32</v>
      </c>
      <c r="U24" s="29">
        <v>23</v>
      </c>
      <c r="V24" s="29">
        <v>28</v>
      </c>
      <c r="W24" s="29">
        <v>30</v>
      </c>
      <c r="X24" s="29">
        <v>14</v>
      </c>
      <c r="Y24" s="29">
        <v>8</v>
      </c>
      <c r="Z24" s="32">
        <v>29</v>
      </c>
      <c r="AA24" s="31">
        <v>29</v>
      </c>
      <c r="AB24" s="32">
        <v>27</v>
      </c>
      <c r="AC24" s="32">
        <v>23</v>
      </c>
      <c r="AD24" s="5">
        <v>32</v>
      </c>
      <c r="AE24" s="39"/>
    </row>
    <row r="25" spans="2:31" x14ac:dyDescent="0.25">
      <c r="B25" s="8">
        <v>5</v>
      </c>
      <c r="C25" s="3">
        <v>32</v>
      </c>
      <c r="D25" s="3">
        <v>30</v>
      </c>
      <c r="E25" s="3">
        <v>28</v>
      </c>
      <c r="F25" s="1371"/>
      <c r="G25" s="57">
        <v>27</v>
      </c>
      <c r="H25" s="3">
        <v>20</v>
      </c>
      <c r="I25" s="57">
        <v>27</v>
      </c>
      <c r="J25" s="3">
        <v>26</v>
      </c>
      <c r="K25" s="81">
        <v>26</v>
      </c>
      <c r="L25" s="3">
        <v>19</v>
      </c>
      <c r="M25" s="3">
        <v>24</v>
      </c>
      <c r="N25" s="3">
        <v>32</v>
      </c>
      <c r="O25" s="3">
        <v>26</v>
      </c>
      <c r="P25" s="3">
        <v>27</v>
      </c>
      <c r="Q25" s="3">
        <v>29</v>
      </c>
      <c r="R25" s="3">
        <v>29</v>
      </c>
      <c r="S25" s="3">
        <v>26</v>
      </c>
      <c r="T25" s="86">
        <v>32</v>
      </c>
      <c r="U25" s="3">
        <v>25</v>
      </c>
      <c r="V25" s="3">
        <v>26</v>
      </c>
      <c r="W25" s="3">
        <v>27</v>
      </c>
      <c r="X25" s="3"/>
      <c r="Y25" s="3"/>
      <c r="Z25" s="5">
        <v>28</v>
      </c>
      <c r="AA25" s="10">
        <v>30</v>
      </c>
      <c r="AB25" s="5">
        <v>26</v>
      </c>
      <c r="AC25" s="5">
        <v>27</v>
      </c>
      <c r="AD25" s="5">
        <v>33</v>
      </c>
      <c r="AE25" s="39"/>
    </row>
    <row r="26" spans="2:31" x14ac:dyDescent="0.25">
      <c r="B26" s="8">
        <v>5</v>
      </c>
      <c r="C26" s="3">
        <v>21</v>
      </c>
      <c r="D26" s="3">
        <v>29</v>
      </c>
      <c r="E26" s="3"/>
      <c r="F26" s="1371"/>
      <c r="G26" s="57">
        <v>27</v>
      </c>
      <c r="H26" s="3"/>
      <c r="I26" s="114"/>
      <c r="J26" s="3">
        <v>26</v>
      </c>
      <c r="K26" s="81">
        <v>28</v>
      </c>
      <c r="L26" s="3"/>
      <c r="M26" s="3">
        <v>26</v>
      </c>
      <c r="N26" s="3">
        <v>26</v>
      </c>
      <c r="O26" s="3">
        <v>26</v>
      </c>
      <c r="P26" s="3"/>
      <c r="Q26" s="3">
        <v>29</v>
      </c>
      <c r="R26" s="3">
        <v>28</v>
      </c>
      <c r="S26" s="3"/>
      <c r="T26" s="86">
        <v>30</v>
      </c>
      <c r="U26" s="3"/>
      <c r="V26" s="3"/>
      <c r="W26" s="3">
        <v>23</v>
      </c>
      <c r="X26" s="3"/>
      <c r="Y26" s="3"/>
      <c r="Z26" s="5"/>
      <c r="AA26" s="10"/>
      <c r="AB26" s="5">
        <v>21</v>
      </c>
      <c r="AC26" s="5">
        <v>26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24</v>
      </c>
      <c r="E27" s="12"/>
      <c r="F27" s="1371"/>
      <c r="G27" s="57">
        <v>26</v>
      </c>
      <c r="H27" s="12"/>
      <c r="I27" s="115"/>
      <c r="J27" s="12">
        <v>25</v>
      </c>
      <c r="K27" s="82"/>
      <c r="L27" s="12"/>
      <c r="M27" s="12"/>
      <c r="N27" s="12"/>
      <c r="O27" s="12"/>
      <c r="P27" s="12"/>
      <c r="Q27" s="12">
        <v>31</v>
      </c>
      <c r="R27" s="12">
        <v>28</v>
      </c>
      <c r="S27" s="12"/>
      <c r="T27" s="101">
        <v>30</v>
      </c>
      <c r="U27" s="12"/>
      <c r="V27" s="12"/>
      <c r="W27" s="12"/>
      <c r="X27" s="12"/>
      <c r="Y27" s="12"/>
      <c r="Z27" s="13"/>
      <c r="AA27" s="14"/>
      <c r="AB27" s="13">
        <v>24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26</v>
      </c>
      <c r="H28" s="16"/>
      <c r="I28" s="117"/>
      <c r="J28" s="16">
        <v>25</v>
      </c>
      <c r="K28" s="9"/>
      <c r="L28" s="16"/>
      <c r="M28" s="16"/>
      <c r="N28" s="16"/>
      <c r="O28" s="16"/>
      <c r="P28" s="16"/>
      <c r="Q28" s="16">
        <v>30</v>
      </c>
      <c r="R28" s="46">
        <v>24</v>
      </c>
      <c r="S28" s="16"/>
      <c r="T28" s="102"/>
      <c r="U28" s="16"/>
      <c r="V28" s="16"/>
      <c r="W28" s="16"/>
      <c r="X28" s="16"/>
      <c r="Y28" s="16">
        <v>7</v>
      </c>
      <c r="Z28" s="17"/>
      <c r="AA28" s="18"/>
      <c r="AB28" s="17">
        <v>26</v>
      </c>
      <c r="AC28" s="17"/>
      <c r="AD28" s="40"/>
      <c r="AE28" s="41">
        <f>SUM(C24:AD28)</f>
        <v>2197</v>
      </c>
    </row>
    <row r="29" spans="2:31" x14ac:dyDescent="0.25">
      <c r="B29" s="19">
        <v>6</v>
      </c>
      <c r="C29" s="20">
        <v>28</v>
      </c>
      <c r="D29" s="20">
        <v>31</v>
      </c>
      <c r="E29" s="20">
        <v>30</v>
      </c>
      <c r="F29" s="1367"/>
      <c r="G29" s="59">
        <v>30</v>
      </c>
      <c r="H29" s="20">
        <v>27</v>
      </c>
      <c r="I29" s="118">
        <v>29</v>
      </c>
      <c r="J29" s="20">
        <v>25</v>
      </c>
      <c r="K29" s="83">
        <v>26</v>
      </c>
      <c r="L29" s="20">
        <v>18</v>
      </c>
      <c r="M29" s="20">
        <v>23</v>
      </c>
      <c r="N29" s="20">
        <v>30</v>
      </c>
      <c r="O29" s="20">
        <v>28</v>
      </c>
      <c r="P29" s="20">
        <v>24</v>
      </c>
      <c r="Q29" s="20">
        <v>28</v>
      </c>
      <c r="R29" s="20">
        <v>24</v>
      </c>
      <c r="S29" s="20">
        <v>26</v>
      </c>
      <c r="T29" s="20">
        <v>30</v>
      </c>
      <c r="U29" s="20">
        <v>33</v>
      </c>
      <c r="V29" s="20">
        <v>26</v>
      </c>
      <c r="W29" s="20">
        <v>27</v>
      </c>
      <c r="X29" s="20">
        <v>14</v>
      </c>
      <c r="Y29" s="20">
        <v>12</v>
      </c>
      <c r="Z29" s="21">
        <v>24</v>
      </c>
      <c r="AA29" s="21">
        <v>31</v>
      </c>
      <c r="AB29" s="21">
        <v>27</v>
      </c>
      <c r="AC29" s="21">
        <v>24</v>
      </c>
      <c r="AD29" s="21">
        <v>26</v>
      </c>
      <c r="AE29" s="42"/>
    </row>
    <row r="30" spans="2:31" x14ac:dyDescent="0.25">
      <c r="B30" s="22">
        <v>6</v>
      </c>
      <c r="C30" s="23">
        <v>30</v>
      </c>
      <c r="D30" s="23">
        <v>24</v>
      </c>
      <c r="E30" s="23">
        <v>28</v>
      </c>
      <c r="F30" s="1367"/>
      <c r="G30" s="60">
        <v>29</v>
      </c>
      <c r="H30" s="23">
        <v>26</v>
      </c>
      <c r="I30" s="119">
        <v>24</v>
      </c>
      <c r="J30" s="23">
        <v>24</v>
      </c>
      <c r="K30" s="35">
        <v>27</v>
      </c>
      <c r="L30" s="23">
        <v>18</v>
      </c>
      <c r="M30" s="23">
        <v>26</v>
      </c>
      <c r="N30" s="23">
        <v>29</v>
      </c>
      <c r="O30" s="23">
        <v>25</v>
      </c>
      <c r="P30" s="23">
        <v>26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26</v>
      </c>
      <c r="W30" s="23">
        <v>25</v>
      </c>
      <c r="X30" s="23"/>
      <c r="Y30" s="23"/>
      <c r="Z30" s="24">
        <v>27</v>
      </c>
      <c r="AA30" s="24">
        <v>30</v>
      </c>
      <c r="AB30" s="24">
        <v>25</v>
      </c>
      <c r="AC30" s="24">
        <v>26</v>
      </c>
      <c r="AD30" s="24">
        <v>27</v>
      </c>
      <c r="AE30" s="42"/>
    </row>
    <row r="31" spans="2:31" x14ac:dyDescent="0.25">
      <c r="B31" s="22">
        <v>6</v>
      </c>
      <c r="C31" s="23">
        <v>22</v>
      </c>
      <c r="D31" s="23">
        <v>22</v>
      </c>
      <c r="E31" s="23"/>
      <c r="F31" s="1367"/>
      <c r="G31" s="60">
        <v>30</v>
      </c>
      <c r="H31" s="23"/>
      <c r="I31" s="120"/>
      <c r="J31" s="23">
        <v>26</v>
      </c>
      <c r="K31" s="35">
        <v>26</v>
      </c>
      <c r="L31" s="23"/>
      <c r="M31" s="23">
        <v>27</v>
      </c>
      <c r="N31" s="23">
        <v>25</v>
      </c>
      <c r="O31" s="23">
        <v>28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13</v>
      </c>
      <c r="W31" s="23">
        <v>24</v>
      </c>
      <c r="X31" s="23"/>
      <c r="Y31" s="23"/>
      <c r="Z31" s="24"/>
      <c r="AA31" s="24"/>
      <c r="AB31" s="24">
        <v>25</v>
      </c>
      <c r="AC31" s="24">
        <v>24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6">
        <v>29</v>
      </c>
      <c r="H32" s="23"/>
      <c r="I32" s="120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28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121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27</v>
      </c>
      <c r="AC33" s="27"/>
      <c r="AD33" s="27"/>
      <c r="AE33" s="43">
        <f>SUM(C29:AD33)</f>
        <v>2146</v>
      </c>
    </row>
    <row r="34" spans="2:31" x14ac:dyDescent="0.25">
      <c r="B34" s="28">
        <v>7</v>
      </c>
      <c r="C34" s="29">
        <v>26</v>
      </c>
      <c r="D34" s="29">
        <v>29</v>
      </c>
      <c r="E34" s="29">
        <v>27</v>
      </c>
      <c r="F34" s="29">
        <v>26</v>
      </c>
      <c r="G34" s="62">
        <v>29</v>
      </c>
      <c r="H34" s="29">
        <v>21</v>
      </c>
      <c r="I34" s="68">
        <v>29</v>
      </c>
      <c r="J34" s="29">
        <v>28</v>
      </c>
      <c r="K34" s="84">
        <v>30</v>
      </c>
      <c r="L34" s="29">
        <v>21</v>
      </c>
      <c r="M34" s="29">
        <v>22</v>
      </c>
      <c r="N34" s="29">
        <v>29</v>
      </c>
      <c r="O34" s="29">
        <v>26</v>
      </c>
      <c r="P34" s="29">
        <v>32</v>
      </c>
      <c r="Q34" s="29">
        <v>30</v>
      </c>
      <c r="R34" s="29">
        <v>32</v>
      </c>
      <c r="S34" s="29">
        <v>26</v>
      </c>
      <c r="T34" s="85">
        <v>30</v>
      </c>
      <c r="U34" s="29">
        <v>23</v>
      </c>
      <c r="V34" s="29">
        <v>24</v>
      </c>
      <c r="W34" s="29">
        <v>21</v>
      </c>
      <c r="X34" s="29">
        <v>10</v>
      </c>
      <c r="Y34" s="29">
        <v>11</v>
      </c>
      <c r="Z34" s="32">
        <v>25</v>
      </c>
      <c r="AA34" s="31">
        <v>22</v>
      </c>
      <c r="AB34" s="32">
        <v>31</v>
      </c>
      <c r="AC34" s="90">
        <v>24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28</v>
      </c>
      <c r="F35" s="3">
        <v>26</v>
      </c>
      <c r="G35" s="57">
        <v>33</v>
      </c>
      <c r="H35" s="3">
        <v>22</v>
      </c>
      <c r="I35" s="57">
        <v>29</v>
      </c>
      <c r="J35" s="3">
        <v>28</v>
      </c>
      <c r="K35" s="81">
        <v>30</v>
      </c>
      <c r="L35" s="3">
        <v>19</v>
      </c>
      <c r="M35" s="3">
        <v>20</v>
      </c>
      <c r="N35" s="3">
        <v>31</v>
      </c>
      <c r="O35" s="3">
        <v>25</v>
      </c>
      <c r="P35" s="3">
        <v>33</v>
      </c>
      <c r="Q35" s="3">
        <v>31</v>
      </c>
      <c r="R35" s="3">
        <v>31</v>
      </c>
      <c r="S35" s="3">
        <v>26</v>
      </c>
      <c r="T35" s="86">
        <v>33</v>
      </c>
      <c r="U35" s="3">
        <v>13</v>
      </c>
      <c r="V35" s="3">
        <v>26</v>
      </c>
      <c r="W35" s="3">
        <v>19</v>
      </c>
      <c r="X35" s="3">
        <v>9</v>
      </c>
      <c r="Y35" s="3">
        <v>6</v>
      </c>
      <c r="Z35" s="5"/>
      <c r="AA35" s="10">
        <v>25</v>
      </c>
      <c r="AB35" s="5">
        <v>28</v>
      </c>
      <c r="AC35" s="5">
        <v>27</v>
      </c>
      <c r="AD35" s="5">
        <v>28</v>
      </c>
      <c r="AE35" s="39"/>
    </row>
    <row r="36" spans="2:31" x14ac:dyDescent="0.25">
      <c r="B36" s="8">
        <v>7</v>
      </c>
      <c r="C36" s="3">
        <v>31</v>
      </c>
      <c r="D36" s="3">
        <v>27</v>
      </c>
      <c r="E36" s="3"/>
      <c r="F36" s="3"/>
      <c r="G36" s="57">
        <v>21</v>
      </c>
      <c r="H36" s="3"/>
      <c r="I36" s="114"/>
      <c r="J36" s="3">
        <v>30</v>
      </c>
      <c r="K36" s="81">
        <v>29</v>
      </c>
      <c r="L36" s="3"/>
      <c r="M36" s="3">
        <v>23</v>
      </c>
      <c r="N36" s="3">
        <v>28</v>
      </c>
      <c r="O36" s="3">
        <v>25</v>
      </c>
      <c r="P36" s="3"/>
      <c r="Q36" s="3">
        <v>30</v>
      </c>
      <c r="R36" s="3">
        <v>31</v>
      </c>
      <c r="S36" s="3"/>
      <c r="T36" s="86">
        <v>32</v>
      </c>
      <c r="U36" s="3"/>
      <c r="V36" s="3"/>
      <c r="W36" s="3"/>
      <c r="X36" s="3">
        <v>8</v>
      </c>
      <c r="Y36" s="3"/>
      <c r="Z36" s="5"/>
      <c r="AA36" s="10"/>
      <c r="AB36" s="5">
        <v>28</v>
      </c>
      <c r="AC36" s="5">
        <v>26</v>
      </c>
      <c r="AD36" s="5">
        <v>27</v>
      </c>
      <c r="AE36" s="39"/>
    </row>
    <row r="37" spans="2:31" x14ac:dyDescent="0.25">
      <c r="B37" s="8">
        <v>7</v>
      </c>
      <c r="C37" s="3">
        <v>30</v>
      </c>
      <c r="D37" s="3"/>
      <c r="E37" s="3"/>
      <c r="F37" s="3"/>
      <c r="G37" s="57"/>
      <c r="H37" s="3"/>
      <c r="I37" s="114"/>
      <c r="J37" s="3">
        <v>27</v>
      </c>
      <c r="K37" s="81">
        <v>27</v>
      </c>
      <c r="L37" s="3"/>
      <c r="M37" s="3"/>
      <c r="N37" s="3"/>
      <c r="O37" s="3"/>
      <c r="P37" s="3"/>
      <c r="Q37" s="3">
        <v>30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2027</v>
      </c>
    </row>
    <row r="39" spans="2:31" x14ac:dyDescent="0.25">
      <c r="B39" s="19">
        <v>8</v>
      </c>
      <c r="C39" s="20">
        <v>29</v>
      </c>
      <c r="D39" s="20">
        <v>30</v>
      </c>
      <c r="E39" s="20">
        <v>25</v>
      </c>
      <c r="F39" s="20">
        <v>26</v>
      </c>
      <c r="G39" s="59">
        <v>27</v>
      </c>
      <c r="H39" s="20">
        <v>30</v>
      </c>
      <c r="I39" s="118">
        <v>28</v>
      </c>
      <c r="J39" s="20">
        <v>25</v>
      </c>
      <c r="K39" s="83">
        <v>29</v>
      </c>
      <c r="L39" s="20">
        <v>23</v>
      </c>
      <c r="M39" s="20">
        <v>25</v>
      </c>
      <c r="N39" s="20">
        <v>25</v>
      </c>
      <c r="O39" s="20">
        <v>28</v>
      </c>
      <c r="P39" s="20">
        <v>31</v>
      </c>
      <c r="Q39" s="20">
        <v>32</v>
      </c>
      <c r="R39" s="20">
        <v>27</v>
      </c>
      <c r="S39" s="20">
        <v>26</v>
      </c>
      <c r="T39" s="20">
        <v>31</v>
      </c>
      <c r="U39" s="20">
        <v>33</v>
      </c>
      <c r="V39" s="20">
        <v>30</v>
      </c>
      <c r="W39" s="20">
        <v>27</v>
      </c>
      <c r="X39" s="20">
        <v>11</v>
      </c>
      <c r="Y39" s="20">
        <v>10</v>
      </c>
      <c r="Z39" s="21">
        <v>27</v>
      </c>
      <c r="AA39" s="21">
        <v>26</v>
      </c>
      <c r="AB39" s="21">
        <v>33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30</v>
      </c>
      <c r="D40" s="23">
        <v>32</v>
      </c>
      <c r="E40" s="23">
        <v>25</v>
      </c>
      <c r="F40" s="23">
        <v>26</v>
      </c>
      <c r="G40" s="60">
        <v>26</v>
      </c>
      <c r="H40" s="23">
        <v>28</v>
      </c>
      <c r="I40" s="119">
        <v>27</v>
      </c>
      <c r="J40" s="23">
        <v>25</v>
      </c>
      <c r="K40" s="35">
        <v>30</v>
      </c>
      <c r="L40" s="23">
        <v>21</v>
      </c>
      <c r="M40" s="23">
        <v>23</v>
      </c>
      <c r="N40" s="23">
        <v>25</v>
      </c>
      <c r="O40" s="23">
        <v>25</v>
      </c>
      <c r="P40" s="23"/>
      <c r="Q40" s="23">
        <v>28</v>
      </c>
      <c r="R40" s="23">
        <v>26</v>
      </c>
      <c r="S40" s="23">
        <v>25</v>
      </c>
      <c r="T40" s="23">
        <v>32</v>
      </c>
      <c r="U40" s="23"/>
      <c r="V40" s="23">
        <v>30</v>
      </c>
      <c r="W40" s="23">
        <v>30</v>
      </c>
      <c r="X40" s="23"/>
      <c r="Y40" s="23"/>
      <c r="Z40" s="24">
        <v>27</v>
      </c>
      <c r="AA40" s="24">
        <v>24</v>
      </c>
      <c r="AB40" s="24">
        <v>32</v>
      </c>
      <c r="AC40" s="24">
        <v>27</v>
      </c>
      <c r="AD40" s="24">
        <v>22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120"/>
      <c r="J41" s="23">
        <v>25</v>
      </c>
      <c r="K41" s="35">
        <v>29</v>
      </c>
      <c r="L41" s="23"/>
      <c r="M41" s="23">
        <v>26</v>
      </c>
      <c r="N41" s="23">
        <v>26</v>
      </c>
      <c r="O41" s="23">
        <v>25</v>
      </c>
      <c r="P41" s="23"/>
      <c r="Q41" s="23">
        <v>29</v>
      </c>
      <c r="R41" s="23">
        <v>29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25</v>
      </c>
      <c r="AD41" s="24">
        <v>23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120"/>
      <c r="J42" s="23">
        <v>24</v>
      </c>
      <c r="K42" s="35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24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24</v>
      </c>
      <c r="H43" s="26"/>
      <c r="I43" s="121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1984</v>
      </c>
    </row>
    <row r="44" spans="2:31" x14ac:dyDescent="0.25">
      <c r="B44" s="28">
        <v>9</v>
      </c>
      <c r="C44" s="29">
        <v>34</v>
      </c>
      <c r="D44" s="29">
        <v>30</v>
      </c>
      <c r="E44" s="29">
        <v>25</v>
      </c>
      <c r="F44" s="29">
        <v>27</v>
      </c>
      <c r="G44" s="68">
        <v>28</v>
      </c>
      <c r="H44" s="29">
        <v>27</v>
      </c>
      <c r="I44" s="123">
        <v>28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28</v>
      </c>
      <c r="P44" s="29">
        <v>31</v>
      </c>
      <c r="Q44" s="29">
        <v>31</v>
      </c>
      <c r="R44" s="29">
        <v>27</v>
      </c>
      <c r="S44" s="29">
        <v>26</v>
      </c>
      <c r="T44" s="85">
        <v>30</v>
      </c>
      <c r="U44" s="29">
        <v>23</v>
      </c>
      <c r="V44" s="29">
        <v>27</v>
      </c>
      <c r="W44" s="29">
        <v>23</v>
      </c>
      <c r="X44" s="29">
        <v>13</v>
      </c>
      <c r="Y44" s="29">
        <v>9</v>
      </c>
      <c r="Z44" s="31">
        <v>24</v>
      </c>
      <c r="AA44" s="31">
        <v>20</v>
      </c>
      <c r="AB44" s="32">
        <v>26</v>
      </c>
      <c r="AC44" s="90">
        <v>27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24</v>
      </c>
      <c r="F45" s="3">
        <v>26</v>
      </c>
      <c r="G45" s="57">
        <v>26</v>
      </c>
      <c r="H45" s="3"/>
      <c r="I45" s="114"/>
      <c r="J45" s="3">
        <v>29</v>
      </c>
      <c r="K45" s="81">
        <v>28</v>
      </c>
      <c r="L45" s="3">
        <v>23</v>
      </c>
      <c r="M45" s="3">
        <v>27</v>
      </c>
      <c r="N45" s="3">
        <v>30</v>
      </c>
      <c r="O45" s="3">
        <v>27</v>
      </c>
      <c r="P45" s="3">
        <v>29</v>
      </c>
      <c r="Q45" s="3">
        <v>32</v>
      </c>
      <c r="R45" s="3">
        <v>29</v>
      </c>
      <c r="S45" s="3">
        <v>26</v>
      </c>
      <c r="T45" s="86">
        <v>30</v>
      </c>
      <c r="U45" s="3">
        <v>17</v>
      </c>
      <c r="V45" s="79">
        <v>21</v>
      </c>
      <c r="W45" s="3">
        <v>17</v>
      </c>
      <c r="X45" s="3"/>
      <c r="Y45" s="3"/>
      <c r="Z45" s="10">
        <v>20</v>
      </c>
      <c r="AA45" s="10">
        <v>22</v>
      </c>
      <c r="AB45" s="5">
        <v>24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30</v>
      </c>
      <c r="D46" s="3"/>
      <c r="E46" s="3"/>
      <c r="F46" s="3">
        <v>26</v>
      </c>
      <c r="G46" s="57">
        <v>26</v>
      </c>
      <c r="H46" s="3"/>
      <c r="I46" s="114"/>
      <c r="J46" s="3">
        <v>28</v>
      </c>
      <c r="K46" s="81">
        <v>27</v>
      </c>
      <c r="L46" s="3"/>
      <c r="M46" s="3"/>
      <c r="N46" s="3">
        <v>29</v>
      </c>
      <c r="O46" s="3">
        <v>27</v>
      </c>
      <c r="P46" s="3"/>
      <c r="Q46" s="3">
        <v>31</v>
      </c>
      <c r="R46" s="3">
        <v>29</v>
      </c>
      <c r="S46" s="3"/>
      <c r="T46" s="86">
        <v>25</v>
      </c>
      <c r="U46" s="3"/>
      <c r="V46" s="3"/>
      <c r="W46" s="3"/>
      <c r="X46" s="3"/>
      <c r="Y46" s="3"/>
      <c r="Z46" s="5"/>
      <c r="AA46" s="10"/>
      <c r="AB46" s="5">
        <v>28</v>
      </c>
      <c r="AC46" s="5"/>
      <c r="AD46" s="5">
        <v>29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57">
        <v>26</v>
      </c>
      <c r="H47" s="3"/>
      <c r="I47" s="114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21</v>
      </c>
      <c r="S47" s="3"/>
      <c r="T47" s="86"/>
      <c r="U47" s="3"/>
      <c r="V47" s="3"/>
      <c r="W47" s="3"/>
      <c r="X47" s="3"/>
      <c r="Y47" s="3">
        <v>5</v>
      </c>
      <c r="Z47" s="5"/>
      <c r="AA47" s="10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17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1853</v>
      </c>
    </row>
    <row r="49" spans="1:31" x14ac:dyDescent="0.25">
      <c r="B49" s="47" t="s">
        <v>28</v>
      </c>
      <c r="C49" s="48">
        <f t="shared" ref="C49:N49" si="2">SUM(C24:C48)</f>
        <v>636</v>
      </c>
      <c r="D49" s="48">
        <f t="shared" si="2"/>
        <v>423</v>
      </c>
      <c r="E49" s="48">
        <f t="shared" si="2"/>
        <v>289</v>
      </c>
      <c r="F49" s="48">
        <f t="shared" si="2"/>
        <v>209</v>
      </c>
      <c r="G49" s="76">
        <f t="shared" si="2"/>
        <v>572</v>
      </c>
      <c r="H49" s="48">
        <f t="shared" si="2"/>
        <v>220</v>
      </c>
      <c r="I49" s="124">
        <f t="shared" si="2"/>
        <v>245</v>
      </c>
      <c r="J49" s="48">
        <f t="shared" si="2"/>
        <v>578</v>
      </c>
      <c r="K49" s="87">
        <f t="shared" si="2"/>
        <v>507</v>
      </c>
      <c r="L49" s="48">
        <f t="shared" si="2"/>
        <v>208</v>
      </c>
      <c r="M49" s="48">
        <f t="shared" si="2"/>
        <v>344</v>
      </c>
      <c r="N49" s="48">
        <f t="shared" si="2"/>
        <v>422</v>
      </c>
      <c r="O49" s="48">
        <v>422</v>
      </c>
      <c r="P49" s="48">
        <f t="shared" ref="P49:AD49" si="3">SUM(P24:P48)</f>
        <v>261</v>
      </c>
      <c r="Q49" s="48">
        <f t="shared" si="3"/>
        <v>595</v>
      </c>
      <c r="R49" s="48">
        <f t="shared" si="3"/>
        <v>608</v>
      </c>
      <c r="S49" s="48">
        <f t="shared" si="3"/>
        <v>261</v>
      </c>
      <c r="T49" s="48">
        <f t="shared" si="3"/>
        <v>549</v>
      </c>
      <c r="U49" s="48">
        <f t="shared" si="3"/>
        <v>190</v>
      </c>
      <c r="V49" s="48">
        <f t="shared" si="3"/>
        <v>277</v>
      </c>
      <c r="W49" s="48">
        <f t="shared" si="3"/>
        <v>293</v>
      </c>
      <c r="X49" s="48">
        <f t="shared" si="3"/>
        <v>79</v>
      </c>
      <c r="Y49" s="48">
        <f t="shared" si="3"/>
        <v>76</v>
      </c>
      <c r="Z49" s="48">
        <f t="shared" si="3"/>
        <v>231</v>
      </c>
      <c r="AA49" s="48">
        <f t="shared" si="3"/>
        <v>259</v>
      </c>
      <c r="AB49" s="48">
        <f t="shared" si="3"/>
        <v>570</v>
      </c>
      <c r="AC49" s="48">
        <f t="shared" si="3"/>
        <v>354</v>
      </c>
      <c r="AD49" s="48">
        <f t="shared" si="3"/>
        <v>530</v>
      </c>
      <c r="AE49" s="48">
        <f>SUM(AE27:AE48)</f>
        <v>10207</v>
      </c>
    </row>
    <row r="50" spans="1:31" x14ac:dyDescent="0.25">
      <c r="B50" s="49">
        <v>10</v>
      </c>
      <c r="C50" s="50">
        <v>27</v>
      </c>
      <c r="D50" s="50">
        <v>21</v>
      </c>
      <c r="E50" s="50">
        <v>29</v>
      </c>
      <c r="F50" s="50">
        <v>26</v>
      </c>
      <c r="G50" s="59">
        <v>25</v>
      </c>
      <c r="H50" s="50">
        <v>19</v>
      </c>
      <c r="I50" s="125">
        <v>27</v>
      </c>
      <c r="J50" s="50">
        <v>28</v>
      </c>
      <c r="K50" s="88">
        <v>32</v>
      </c>
      <c r="L50" s="50">
        <v>22</v>
      </c>
      <c r="M50" s="50">
        <v>22</v>
      </c>
      <c r="N50" s="50">
        <v>29</v>
      </c>
      <c r="O50" s="50">
        <v>25</v>
      </c>
      <c r="P50" s="50">
        <v>22</v>
      </c>
      <c r="Q50" s="50">
        <v>32</v>
      </c>
      <c r="R50" s="50">
        <v>27</v>
      </c>
      <c r="S50" s="50">
        <v>23</v>
      </c>
      <c r="T50" s="50">
        <v>29</v>
      </c>
      <c r="U50" s="50">
        <v>20</v>
      </c>
      <c r="V50" s="50">
        <v>20</v>
      </c>
      <c r="W50" s="50">
        <v>23</v>
      </c>
      <c r="X50" s="50"/>
      <c r="Y50" s="50">
        <v>2</v>
      </c>
      <c r="Z50" s="51">
        <v>21</v>
      </c>
      <c r="AA50" s="51">
        <v>25</v>
      </c>
      <c r="AB50" s="51">
        <v>27</v>
      </c>
      <c r="AC50" s="51">
        <v>30</v>
      </c>
      <c r="AD50" s="51">
        <v>24</v>
      </c>
      <c r="AE50" s="52"/>
    </row>
    <row r="51" spans="1:31" x14ac:dyDescent="0.25">
      <c r="B51" s="22">
        <v>10</v>
      </c>
      <c r="C51" s="23">
        <v>24</v>
      </c>
      <c r="D51" s="23"/>
      <c r="E51" s="23"/>
      <c r="F51" s="23">
        <v>27</v>
      </c>
      <c r="G51" s="60">
        <v>27</v>
      </c>
      <c r="H51" s="23"/>
      <c r="I51" s="120"/>
      <c r="J51" s="23">
        <v>28</v>
      </c>
      <c r="K51" s="35"/>
      <c r="L51" s="23">
        <v>16</v>
      </c>
      <c r="M51" s="23"/>
      <c r="N51" s="23"/>
      <c r="O51" s="23">
        <v>22</v>
      </c>
      <c r="P51" s="23"/>
      <c r="Q51" s="23">
        <v>30</v>
      </c>
      <c r="R51" s="23">
        <v>22</v>
      </c>
      <c r="S51" s="23">
        <v>18</v>
      </c>
      <c r="T51" s="23">
        <v>30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31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121"/>
      <c r="J52" s="26">
        <v>21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1042</v>
      </c>
    </row>
    <row r="53" spans="1:31" x14ac:dyDescent="0.25">
      <c r="B53" s="28">
        <v>11</v>
      </c>
      <c r="C53" s="29">
        <v>25</v>
      </c>
      <c r="D53" s="29">
        <v>23</v>
      </c>
      <c r="E53" s="29">
        <v>24</v>
      </c>
      <c r="F53" s="29">
        <v>21</v>
      </c>
      <c r="G53" s="57">
        <v>23</v>
      </c>
      <c r="H53" s="29">
        <v>20</v>
      </c>
      <c r="I53" s="123">
        <v>20</v>
      </c>
      <c r="J53" s="29">
        <v>18</v>
      </c>
      <c r="K53" s="84">
        <v>28</v>
      </c>
      <c r="L53" s="29">
        <v>26</v>
      </c>
      <c r="M53" s="29">
        <v>20</v>
      </c>
      <c r="N53" s="29">
        <v>31</v>
      </c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>
        <v>25</v>
      </c>
      <c r="V53" s="29">
        <v>21</v>
      </c>
      <c r="W53" s="29">
        <v>15</v>
      </c>
      <c r="X53" s="29"/>
      <c r="Y53" s="29">
        <v>4</v>
      </c>
      <c r="Z53" s="32"/>
      <c r="AA53" s="31">
        <v>21</v>
      </c>
      <c r="AB53" s="32">
        <v>23</v>
      </c>
      <c r="AC53" s="32">
        <v>28</v>
      </c>
      <c r="AD53" s="32">
        <v>28</v>
      </c>
      <c r="AE53" s="39"/>
    </row>
    <row r="54" spans="1:31" x14ac:dyDescent="0.25">
      <c r="B54" s="8">
        <v>11</v>
      </c>
      <c r="C54" s="3">
        <v>22</v>
      </c>
      <c r="D54" s="3"/>
      <c r="E54" s="3"/>
      <c r="F54" s="3">
        <v>24</v>
      </c>
      <c r="G54" s="72">
        <v>23</v>
      </c>
      <c r="H54" s="3"/>
      <c r="I54" s="114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25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27</v>
      </c>
      <c r="AD54" s="5">
        <v>25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950</v>
      </c>
    </row>
    <row r="57" spans="1:31" x14ac:dyDescent="0.25">
      <c r="B57" s="37" t="s">
        <v>30</v>
      </c>
      <c r="C57" s="38">
        <f t="shared" ref="C57:AD57" si="4">SUM(C50:C56)</f>
        <v>98</v>
      </c>
      <c r="D57" s="38">
        <f t="shared" si="4"/>
        <v>44</v>
      </c>
      <c r="E57" s="38">
        <f t="shared" si="4"/>
        <v>53</v>
      </c>
      <c r="F57" s="38">
        <f t="shared" si="4"/>
        <v>148</v>
      </c>
      <c r="G57" s="73">
        <f t="shared" si="4"/>
        <v>98</v>
      </c>
      <c r="H57" s="38">
        <f t="shared" si="4"/>
        <v>39</v>
      </c>
      <c r="I57" s="38">
        <f t="shared" si="4"/>
        <v>47</v>
      </c>
      <c r="J57" s="38">
        <f t="shared" si="4"/>
        <v>149</v>
      </c>
      <c r="K57" s="38">
        <f t="shared" si="4"/>
        <v>60</v>
      </c>
      <c r="L57" s="38">
        <f t="shared" si="4"/>
        <v>64</v>
      </c>
      <c r="M57" s="38">
        <f t="shared" si="4"/>
        <v>42</v>
      </c>
      <c r="N57" s="38">
        <f t="shared" si="4"/>
        <v>60</v>
      </c>
      <c r="O57" s="38">
        <f t="shared" si="4"/>
        <v>96</v>
      </c>
      <c r="P57" s="38">
        <f t="shared" si="4"/>
        <v>42</v>
      </c>
      <c r="Q57" s="38">
        <f t="shared" si="4"/>
        <v>137</v>
      </c>
      <c r="R57" s="38">
        <f t="shared" si="4"/>
        <v>97</v>
      </c>
      <c r="S57" s="38">
        <f t="shared" si="4"/>
        <v>84</v>
      </c>
      <c r="T57" s="38">
        <f t="shared" si="4"/>
        <v>104</v>
      </c>
      <c r="U57" s="38">
        <f t="shared" si="4"/>
        <v>45</v>
      </c>
      <c r="V57" s="38">
        <f t="shared" si="4"/>
        <v>41</v>
      </c>
      <c r="W57" s="38">
        <f t="shared" si="4"/>
        <v>38</v>
      </c>
      <c r="X57" s="38">
        <f t="shared" si="4"/>
        <v>0</v>
      </c>
      <c r="Y57" s="38">
        <f t="shared" si="4"/>
        <v>6</v>
      </c>
      <c r="Z57" s="38">
        <f t="shared" si="4"/>
        <v>21</v>
      </c>
      <c r="AA57" s="38">
        <f t="shared" si="4"/>
        <v>47</v>
      </c>
      <c r="AB57" s="38">
        <f t="shared" si="4"/>
        <v>139</v>
      </c>
      <c r="AC57" s="38">
        <f t="shared" si="4"/>
        <v>85</v>
      </c>
      <c r="AD57" s="38">
        <f t="shared" si="4"/>
        <v>108</v>
      </c>
      <c r="AE57" s="38">
        <f>SUM(AE51:AE56)</f>
        <v>1992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N59" si="5">C23+C49+C57</f>
        <v>1247</v>
      </c>
      <c r="D59" s="56">
        <f t="shared" si="5"/>
        <v>870</v>
      </c>
      <c r="E59" s="56">
        <f t="shared" si="5"/>
        <v>687</v>
      </c>
      <c r="F59" s="56">
        <f t="shared" si="5"/>
        <v>357</v>
      </c>
      <c r="G59" s="56">
        <f t="shared" si="5"/>
        <v>1214</v>
      </c>
      <c r="H59" s="56">
        <f t="shared" si="5"/>
        <v>475</v>
      </c>
      <c r="I59" s="126">
        <f t="shared" si="5"/>
        <v>560</v>
      </c>
      <c r="J59" s="56">
        <f t="shared" si="5"/>
        <v>1252</v>
      </c>
      <c r="K59" s="56">
        <f t="shared" si="5"/>
        <v>938</v>
      </c>
      <c r="L59" s="56">
        <f t="shared" si="5"/>
        <v>459</v>
      </c>
      <c r="M59" s="56">
        <f t="shared" si="5"/>
        <v>674</v>
      </c>
      <c r="N59" s="56">
        <f t="shared" si="5"/>
        <v>844</v>
      </c>
      <c r="O59" s="56">
        <v>860</v>
      </c>
      <c r="P59" s="56">
        <f t="shared" ref="P59:AE59" si="6">P23+P49+P57</f>
        <v>540</v>
      </c>
      <c r="Q59" s="56">
        <f t="shared" si="6"/>
        <v>1282</v>
      </c>
      <c r="R59" s="56">
        <f t="shared" si="6"/>
        <v>1282</v>
      </c>
      <c r="S59" s="56">
        <f t="shared" si="6"/>
        <v>594</v>
      </c>
      <c r="T59" s="56">
        <f t="shared" si="6"/>
        <v>1189</v>
      </c>
      <c r="U59" s="56">
        <f t="shared" si="6"/>
        <v>383</v>
      </c>
      <c r="V59" s="56">
        <f t="shared" si="6"/>
        <v>543</v>
      </c>
      <c r="W59" s="56">
        <f t="shared" si="6"/>
        <v>637</v>
      </c>
      <c r="X59" s="56">
        <f t="shared" si="6"/>
        <v>148</v>
      </c>
      <c r="Y59" s="56">
        <f t="shared" si="6"/>
        <v>127</v>
      </c>
      <c r="Z59" s="56">
        <f t="shared" si="6"/>
        <v>454</v>
      </c>
      <c r="AA59" s="56">
        <f t="shared" si="6"/>
        <v>537</v>
      </c>
      <c r="AB59" s="108">
        <f t="shared" si="6"/>
        <v>1232</v>
      </c>
      <c r="AC59" s="56">
        <f t="shared" si="6"/>
        <v>753</v>
      </c>
      <c r="AD59" s="56">
        <f t="shared" si="6"/>
        <v>1135</v>
      </c>
      <c r="AE59" s="56">
        <f t="shared" si="6"/>
        <v>21273</v>
      </c>
    </row>
    <row r="60" spans="1:31" x14ac:dyDescent="0.25">
      <c r="G60"/>
      <c r="I60"/>
      <c r="K60"/>
      <c r="T60"/>
    </row>
    <row r="61" spans="1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1:31" s="113" customFormat="1" ht="11.25" x14ac:dyDescent="0.2">
      <c r="B62" s="113" t="s">
        <v>57</v>
      </c>
      <c r="C62" s="113">
        <f t="shared" ref="C62:AE62" si="7">C59/C61</f>
        <v>29</v>
      </c>
      <c r="D62" s="113">
        <f t="shared" si="7"/>
        <v>29</v>
      </c>
      <c r="E62" s="113">
        <f t="shared" si="7"/>
        <v>27.48</v>
      </c>
      <c r="F62" s="113">
        <f t="shared" si="7"/>
        <v>25.5</v>
      </c>
      <c r="G62" s="113">
        <f t="shared" si="7"/>
        <v>28.232558139534884</v>
      </c>
      <c r="H62" s="113">
        <f t="shared" si="7"/>
        <v>25</v>
      </c>
      <c r="I62" s="113">
        <f t="shared" si="7"/>
        <v>28</v>
      </c>
      <c r="J62" s="113">
        <f t="shared" si="7"/>
        <v>26.638297872340427</v>
      </c>
      <c r="K62" s="113">
        <f t="shared" si="7"/>
        <v>28.424242424242426</v>
      </c>
      <c r="L62" s="113">
        <f t="shared" si="7"/>
        <v>21.857142857142858</v>
      </c>
      <c r="M62" s="113">
        <f t="shared" si="7"/>
        <v>24.962962962962962</v>
      </c>
      <c r="N62" s="113">
        <f t="shared" si="7"/>
        <v>29.103448275862068</v>
      </c>
      <c r="O62" s="113">
        <f t="shared" si="7"/>
        <v>26.875</v>
      </c>
      <c r="P62" s="113">
        <f t="shared" si="7"/>
        <v>27</v>
      </c>
      <c r="Q62" s="113">
        <f t="shared" si="7"/>
        <v>29.136363636363637</v>
      </c>
      <c r="R62" s="113">
        <f t="shared" si="7"/>
        <v>28.488888888888887</v>
      </c>
      <c r="S62" s="113">
        <f t="shared" si="7"/>
        <v>25.826086956521738</v>
      </c>
      <c r="T62" s="113">
        <f t="shared" si="7"/>
        <v>29</v>
      </c>
      <c r="U62" s="113">
        <f t="shared" si="7"/>
        <v>25.533333333333335</v>
      </c>
      <c r="V62" s="113">
        <f t="shared" si="7"/>
        <v>25.857142857142858</v>
      </c>
      <c r="W62" s="113">
        <f t="shared" si="7"/>
        <v>24.5</v>
      </c>
      <c r="X62" s="113">
        <f t="shared" si="7"/>
        <v>11.384615384615385</v>
      </c>
      <c r="Y62" s="113">
        <f t="shared" si="7"/>
        <v>7.0555555555555554</v>
      </c>
      <c r="Z62" s="113">
        <f t="shared" si="7"/>
        <v>25.222222222222221</v>
      </c>
      <c r="AA62" s="113">
        <f t="shared" si="7"/>
        <v>26.85</v>
      </c>
      <c r="AB62" s="113">
        <f t="shared" si="7"/>
        <v>28</v>
      </c>
      <c r="AC62" s="113">
        <f t="shared" si="7"/>
        <v>25.96551724137931</v>
      </c>
      <c r="AD62" s="113">
        <f t="shared" si="7"/>
        <v>29.102564102564102</v>
      </c>
      <c r="AE62" s="113">
        <f t="shared" si="7"/>
        <v>26.624530663329161</v>
      </c>
    </row>
    <row r="63" spans="1:31" x14ac:dyDescent="0.25">
      <c r="G63"/>
      <c r="K63"/>
    </row>
    <row r="64" spans="1:31" x14ac:dyDescent="0.25">
      <c r="A64" t="s">
        <v>62</v>
      </c>
      <c r="B64" s="113" t="s">
        <v>57</v>
      </c>
      <c r="C64" s="107">
        <f>SUM(C61:W61,Z61:AD61)</f>
        <v>768</v>
      </c>
      <c r="D64" s="107" t="s">
        <v>50</v>
      </c>
      <c r="F64" s="107" t="s">
        <v>63</v>
      </c>
      <c r="G64" s="107">
        <v>314</v>
      </c>
      <c r="H64" s="107" t="s">
        <v>50</v>
      </c>
      <c r="J64" s="107" t="s">
        <v>64</v>
      </c>
      <c r="K64" s="127">
        <v>373</v>
      </c>
      <c r="L64" s="107" t="s">
        <v>50</v>
      </c>
      <c r="M64" s="107"/>
      <c r="N64" s="107" t="s">
        <v>65</v>
      </c>
      <c r="O64" s="107">
        <v>81</v>
      </c>
    </row>
    <row r="65" spans="3:15" x14ac:dyDescent="0.25">
      <c r="C65" s="107">
        <f>SUM(C59:V59,Y59:AD59)</f>
        <v>20488</v>
      </c>
      <c r="D65" s="107" t="s">
        <v>66</v>
      </c>
      <c r="G65" s="107">
        <v>8960</v>
      </c>
      <c r="H65" s="107" t="s">
        <v>66</v>
      </c>
      <c r="J65" s="107"/>
      <c r="K65" s="127">
        <v>10050</v>
      </c>
      <c r="L65" s="107" t="s">
        <v>66</v>
      </c>
      <c r="M65" s="107"/>
      <c r="N65" s="107"/>
      <c r="O65" s="107">
        <v>1985</v>
      </c>
    </row>
    <row r="66" spans="3:15" x14ac:dyDescent="0.25">
      <c r="C66" s="128">
        <f>C65/C64</f>
        <v>26.677083333333332</v>
      </c>
      <c r="G66" s="128">
        <f>G65/G64</f>
        <v>28.535031847133759</v>
      </c>
      <c r="H66" s="107"/>
      <c r="J66" s="107"/>
      <c r="K66" s="129">
        <f>K65/K64</f>
        <v>26.943699731903486</v>
      </c>
      <c r="L66" s="107"/>
      <c r="M66" s="107"/>
      <c r="N66" s="107"/>
      <c r="O66" s="128">
        <f>O65/O64</f>
        <v>24.506172839506174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pane xSplit="2" ySplit="2" topLeftCell="F3" activePane="bottomRight" state="frozen"/>
      <selection pane="topRight" activeCell="F1" sqref="F1"/>
      <selection pane="bottomLeft" activeCell="A3" sqref="A3"/>
      <selection pane="bottomRight" activeCell="L4" sqref="L4"/>
    </sheetView>
  </sheetViews>
  <sheetFormatPr defaultColWidth="8.5703125" defaultRowHeight="15" x14ac:dyDescent="0.25"/>
  <cols>
    <col min="1" max="1" width="2" customWidth="1"/>
    <col min="2" max="2" width="5.140625" customWidth="1"/>
    <col min="3" max="3" width="6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5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63" t="s">
        <v>67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29</v>
      </c>
      <c r="D3" s="3">
        <v>34</v>
      </c>
      <c r="E3" s="3">
        <v>31</v>
      </c>
      <c r="F3" s="1365"/>
      <c r="G3" s="57">
        <v>31</v>
      </c>
      <c r="H3" s="3">
        <v>27</v>
      </c>
      <c r="I3" s="114">
        <v>32</v>
      </c>
      <c r="J3" s="3">
        <v>27</v>
      </c>
      <c r="K3" s="81">
        <v>26</v>
      </c>
      <c r="L3" s="3">
        <v>27</v>
      </c>
      <c r="M3" s="3">
        <v>29</v>
      </c>
      <c r="N3" s="3">
        <v>32</v>
      </c>
      <c r="O3" s="3">
        <v>34</v>
      </c>
      <c r="P3" s="3">
        <v>29</v>
      </c>
      <c r="Q3" s="3">
        <v>27</v>
      </c>
      <c r="R3" s="3">
        <v>32</v>
      </c>
      <c r="S3" s="3">
        <v>27</v>
      </c>
      <c r="T3" s="86">
        <v>32</v>
      </c>
      <c r="U3" s="3">
        <v>31</v>
      </c>
      <c r="V3" s="3">
        <v>31</v>
      </c>
      <c r="W3" s="3">
        <v>27</v>
      </c>
      <c r="X3" s="3">
        <v>15</v>
      </c>
      <c r="Y3" s="3">
        <v>13</v>
      </c>
      <c r="Z3" s="5">
        <v>26</v>
      </c>
      <c r="AA3" s="5">
        <v>26</v>
      </c>
      <c r="AB3" s="5">
        <v>32</v>
      </c>
      <c r="AC3" s="5">
        <v>29</v>
      </c>
      <c r="AD3" s="5">
        <v>33</v>
      </c>
      <c r="AE3" s="1366">
        <f>SUM(C3:AD7)</f>
        <v>2523</v>
      </c>
    </row>
    <row r="4" spans="2:31" x14ac:dyDescent="0.25">
      <c r="B4" s="8">
        <v>1</v>
      </c>
      <c r="C4" s="3">
        <v>27</v>
      </c>
      <c r="D4" s="3">
        <v>34</v>
      </c>
      <c r="E4" s="3">
        <v>30</v>
      </c>
      <c r="F4" s="1365"/>
      <c r="G4" s="57">
        <v>34</v>
      </c>
      <c r="H4" s="3">
        <v>27</v>
      </c>
      <c r="I4" s="114">
        <v>31</v>
      </c>
      <c r="J4" s="3">
        <v>30</v>
      </c>
      <c r="K4" s="81">
        <v>27</v>
      </c>
      <c r="L4" s="3">
        <v>27</v>
      </c>
      <c r="M4" s="3">
        <v>29</v>
      </c>
      <c r="N4" s="3">
        <v>31</v>
      </c>
      <c r="O4" s="3">
        <v>33</v>
      </c>
      <c r="P4" s="3">
        <v>25</v>
      </c>
      <c r="Q4" s="3">
        <v>33</v>
      </c>
      <c r="R4" s="3">
        <v>32</v>
      </c>
      <c r="S4" s="3">
        <v>26</v>
      </c>
      <c r="T4" s="86">
        <v>29</v>
      </c>
      <c r="U4" s="3"/>
      <c r="V4" s="3">
        <v>31</v>
      </c>
      <c r="W4" s="3">
        <v>27</v>
      </c>
      <c r="X4" s="3"/>
      <c r="Y4" s="3"/>
      <c r="Z4" s="5">
        <v>28</v>
      </c>
      <c r="AA4" s="5">
        <v>28</v>
      </c>
      <c r="AB4" s="5">
        <v>33</v>
      </c>
      <c r="AC4" s="5">
        <v>29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28</v>
      </c>
      <c r="F5" s="1365"/>
      <c r="G5" s="57">
        <v>34</v>
      </c>
      <c r="H5" s="3"/>
      <c r="I5" s="114">
        <v>31</v>
      </c>
      <c r="J5" s="3">
        <v>29</v>
      </c>
      <c r="K5" s="81">
        <v>28</v>
      </c>
      <c r="L5" s="3"/>
      <c r="M5" s="3">
        <v>27</v>
      </c>
      <c r="N5" s="3">
        <v>35</v>
      </c>
      <c r="O5" s="3">
        <v>30</v>
      </c>
      <c r="P5" s="3">
        <v>25</v>
      </c>
      <c r="Q5" s="3">
        <v>31</v>
      </c>
      <c r="R5" s="3">
        <v>31</v>
      </c>
      <c r="S5" s="3">
        <v>26</v>
      </c>
      <c r="T5" s="86">
        <v>28</v>
      </c>
      <c r="U5" s="3"/>
      <c r="V5" s="3"/>
      <c r="W5" s="3">
        <v>28</v>
      </c>
      <c r="X5" s="3"/>
      <c r="Y5" s="3"/>
      <c r="Z5" s="5"/>
      <c r="AA5" s="5"/>
      <c r="AB5" s="5">
        <v>31</v>
      </c>
      <c r="AC5" s="5">
        <v>27</v>
      </c>
      <c r="AD5" s="5">
        <v>32</v>
      </c>
      <c r="AE5" s="1366"/>
    </row>
    <row r="6" spans="2:31" x14ac:dyDescent="0.25">
      <c r="B6" s="11">
        <v>1</v>
      </c>
      <c r="C6" s="3">
        <v>30</v>
      </c>
      <c r="D6" s="12">
        <v>27</v>
      </c>
      <c r="E6" s="12"/>
      <c r="F6" s="1365"/>
      <c r="G6" s="57">
        <v>35</v>
      </c>
      <c r="H6" s="12"/>
      <c r="I6" s="115"/>
      <c r="J6" s="12">
        <v>29</v>
      </c>
      <c r="K6" s="82">
        <v>26</v>
      </c>
      <c r="L6" s="12"/>
      <c r="M6" s="12"/>
      <c r="N6" s="12"/>
      <c r="O6" s="12"/>
      <c r="P6" s="12"/>
      <c r="Q6" s="12">
        <v>30</v>
      </c>
      <c r="R6" s="12">
        <v>32</v>
      </c>
      <c r="S6" s="12"/>
      <c r="T6" s="101">
        <v>30</v>
      </c>
      <c r="U6" s="12"/>
      <c r="V6" s="12"/>
      <c r="W6" s="12"/>
      <c r="X6" s="12"/>
      <c r="Y6" s="12"/>
      <c r="Z6" s="13"/>
      <c r="AA6" s="13"/>
      <c r="AB6" s="13">
        <v>33</v>
      </c>
      <c r="AC6" s="13"/>
      <c r="AD6" s="13">
        <v>32</v>
      </c>
      <c r="AE6" s="1366"/>
    </row>
    <row r="7" spans="2:31" x14ac:dyDescent="0.25">
      <c r="B7" s="15">
        <v>1</v>
      </c>
      <c r="C7" s="3">
        <v>31</v>
      </c>
      <c r="D7" s="16"/>
      <c r="E7" s="16"/>
      <c r="F7" s="1365"/>
      <c r="G7" s="58"/>
      <c r="H7" s="16"/>
      <c r="I7" s="117"/>
      <c r="J7" s="16">
        <v>28</v>
      </c>
      <c r="K7" s="9"/>
      <c r="L7" s="16"/>
      <c r="M7" s="16"/>
      <c r="N7" s="16"/>
      <c r="O7" s="16"/>
      <c r="P7" s="16"/>
      <c r="Q7" s="16">
        <v>24</v>
      </c>
      <c r="R7" s="46">
        <v>32</v>
      </c>
      <c r="S7" s="16"/>
      <c r="T7" s="102">
        <v>25</v>
      </c>
      <c r="U7" s="16"/>
      <c r="V7" s="16"/>
      <c r="W7" s="16"/>
      <c r="X7" s="16"/>
      <c r="Y7" s="16"/>
      <c r="Z7" s="17"/>
      <c r="AA7" s="17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28</v>
      </c>
      <c r="F8" s="1367"/>
      <c r="G8" s="59">
        <v>36</v>
      </c>
      <c r="H8" s="20">
        <v>30</v>
      </c>
      <c r="I8" s="118">
        <v>28</v>
      </c>
      <c r="J8" s="20">
        <v>27</v>
      </c>
      <c r="K8" s="83">
        <v>28</v>
      </c>
      <c r="L8" s="20">
        <v>18</v>
      </c>
      <c r="M8" s="20">
        <v>27</v>
      </c>
      <c r="N8" s="20">
        <v>30</v>
      </c>
      <c r="O8" s="20">
        <v>27</v>
      </c>
      <c r="P8" s="20">
        <v>27</v>
      </c>
      <c r="Q8" s="20">
        <v>26</v>
      </c>
      <c r="R8" s="20">
        <v>30</v>
      </c>
      <c r="S8" s="20">
        <v>29</v>
      </c>
      <c r="T8" s="20">
        <v>25</v>
      </c>
      <c r="U8" s="20">
        <v>32</v>
      </c>
      <c r="V8" s="20">
        <v>27</v>
      </c>
      <c r="W8" s="20">
        <v>24</v>
      </c>
      <c r="X8" s="20">
        <v>12</v>
      </c>
      <c r="Y8" s="20">
        <v>11</v>
      </c>
      <c r="Z8" s="21">
        <v>26</v>
      </c>
      <c r="AA8" s="21">
        <v>26</v>
      </c>
      <c r="AB8" s="21">
        <v>30</v>
      </c>
      <c r="AC8" s="21">
        <v>27</v>
      </c>
      <c r="AD8" s="21">
        <v>31</v>
      </c>
      <c r="AE8" s="1368">
        <f>SUM(C8:AD12)</f>
        <v>2225</v>
      </c>
    </row>
    <row r="9" spans="2:31" x14ac:dyDescent="0.25">
      <c r="B9" s="22">
        <v>2</v>
      </c>
      <c r="C9" s="23">
        <v>28</v>
      </c>
      <c r="D9" s="23">
        <v>31</v>
      </c>
      <c r="E9" s="23">
        <v>29</v>
      </c>
      <c r="F9" s="1367"/>
      <c r="G9" s="60">
        <v>36</v>
      </c>
      <c r="H9" s="23">
        <v>31</v>
      </c>
      <c r="I9" s="119">
        <v>27</v>
      </c>
      <c r="J9" s="23">
        <v>27</v>
      </c>
      <c r="K9" s="35">
        <v>27</v>
      </c>
      <c r="L9" s="23">
        <v>16</v>
      </c>
      <c r="M9" s="23">
        <v>28</v>
      </c>
      <c r="N9" s="23">
        <v>29</v>
      </c>
      <c r="O9" s="23">
        <v>26</v>
      </c>
      <c r="P9" s="23">
        <v>28</v>
      </c>
      <c r="Q9" s="23">
        <v>25</v>
      </c>
      <c r="R9" s="23">
        <v>31</v>
      </c>
      <c r="S9" s="23">
        <v>28</v>
      </c>
      <c r="T9" s="23">
        <v>31</v>
      </c>
      <c r="U9" s="23"/>
      <c r="V9" s="23">
        <v>26</v>
      </c>
      <c r="W9" s="23">
        <v>24</v>
      </c>
      <c r="X9" s="23">
        <v>12</v>
      </c>
      <c r="Y9" s="23"/>
      <c r="Z9" s="24">
        <v>27</v>
      </c>
      <c r="AA9" s="24">
        <v>27</v>
      </c>
      <c r="AB9" s="24">
        <v>30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34</v>
      </c>
      <c r="D10" s="23">
        <v>25</v>
      </c>
      <c r="E10" s="23">
        <v>29</v>
      </c>
      <c r="F10" s="1367"/>
      <c r="G10" s="60">
        <v>33</v>
      </c>
      <c r="H10" s="23"/>
      <c r="I10" s="120"/>
      <c r="J10" s="23">
        <v>29</v>
      </c>
      <c r="K10" s="35">
        <v>29</v>
      </c>
      <c r="L10" s="23"/>
      <c r="M10" s="23">
        <v>16</v>
      </c>
      <c r="N10" s="23">
        <v>28</v>
      </c>
      <c r="O10" s="23">
        <v>22</v>
      </c>
      <c r="P10" s="23"/>
      <c r="Q10" s="23">
        <v>30</v>
      </c>
      <c r="R10" s="23">
        <v>28</v>
      </c>
      <c r="S10" s="23"/>
      <c r="T10" s="23">
        <v>31</v>
      </c>
      <c r="U10" s="23"/>
      <c r="V10" s="23"/>
      <c r="W10" s="23">
        <v>23</v>
      </c>
      <c r="X10" s="23"/>
      <c r="Y10" s="23"/>
      <c r="Z10" s="24"/>
      <c r="AA10" s="24"/>
      <c r="AB10" s="24">
        <v>27</v>
      </c>
      <c r="AC10" s="24">
        <v>23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24</v>
      </c>
      <c r="H11" s="23"/>
      <c r="I11" s="120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26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27</v>
      </c>
      <c r="U12" s="26"/>
      <c r="V12" s="26"/>
      <c r="W12" s="26"/>
      <c r="X12" s="26"/>
      <c r="Y12" s="26">
        <v>5</v>
      </c>
      <c r="Z12" s="27"/>
      <c r="AA12" s="27"/>
      <c r="AB12" s="27">
        <v>27</v>
      </c>
      <c r="AC12" s="27"/>
      <c r="AD12" s="27"/>
      <c r="AE12" s="1368"/>
    </row>
    <row r="13" spans="2:31" x14ac:dyDescent="0.25">
      <c r="B13" s="28">
        <v>3</v>
      </c>
      <c r="C13" s="29">
        <v>30</v>
      </c>
      <c r="D13" s="29">
        <v>32</v>
      </c>
      <c r="E13" s="29">
        <v>27</v>
      </c>
      <c r="F13" s="1367"/>
      <c r="G13" s="68">
        <v>31</v>
      </c>
      <c r="H13" s="29">
        <v>25</v>
      </c>
      <c r="I13" s="68">
        <v>29</v>
      </c>
      <c r="J13" s="29">
        <v>28</v>
      </c>
      <c r="K13" s="84">
        <v>30</v>
      </c>
      <c r="L13" s="29">
        <v>24</v>
      </c>
      <c r="M13" s="29">
        <v>30</v>
      </c>
      <c r="N13" s="29">
        <v>29</v>
      </c>
      <c r="O13" s="29">
        <v>26</v>
      </c>
      <c r="P13" s="29">
        <v>24</v>
      </c>
      <c r="Q13" s="29">
        <v>32</v>
      </c>
      <c r="R13" s="29">
        <v>28</v>
      </c>
      <c r="S13" s="29">
        <v>28</v>
      </c>
      <c r="T13" s="85">
        <v>25</v>
      </c>
      <c r="U13" s="29">
        <v>29</v>
      </c>
      <c r="V13" s="29">
        <v>29</v>
      </c>
      <c r="W13" s="29">
        <v>26</v>
      </c>
      <c r="X13" s="29">
        <v>17</v>
      </c>
      <c r="Y13" s="29">
        <v>7</v>
      </c>
      <c r="Z13" s="30">
        <v>19</v>
      </c>
      <c r="AA13" s="30">
        <v>19</v>
      </c>
      <c r="AB13" s="32">
        <v>25</v>
      </c>
      <c r="AC13" s="32">
        <v>26</v>
      </c>
      <c r="AD13" s="32">
        <v>32</v>
      </c>
      <c r="AE13" s="1370">
        <f>SUM(C13:AD17)</f>
        <v>2118</v>
      </c>
    </row>
    <row r="14" spans="2:31" x14ac:dyDescent="0.25">
      <c r="B14" s="8">
        <v>3</v>
      </c>
      <c r="C14" s="3">
        <v>31</v>
      </c>
      <c r="D14" s="3">
        <v>34</v>
      </c>
      <c r="E14" s="3">
        <v>27</v>
      </c>
      <c r="F14" s="1367"/>
      <c r="G14" s="57">
        <v>28</v>
      </c>
      <c r="H14" s="3">
        <v>28</v>
      </c>
      <c r="I14" s="57">
        <v>28</v>
      </c>
      <c r="J14" s="3">
        <v>28</v>
      </c>
      <c r="K14" s="81">
        <v>28</v>
      </c>
      <c r="L14" s="3">
        <v>24</v>
      </c>
      <c r="M14" s="3">
        <v>28</v>
      </c>
      <c r="N14" s="3">
        <v>30</v>
      </c>
      <c r="O14" s="3">
        <v>26</v>
      </c>
      <c r="P14" s="3">
        <v>20</v>
      </c>
      <c r="Q14" s="3">
        <v>26</v>
      </c>
      <c r="R14" s="3">
        <v>30</v>
      </c>
      <c r="S14" s="3">
        <v>29</v>
      </c>
      <c r="T14" s="86">
        <v>25</v>
      </c>
      <c r="U14" s="3">
        <v>26</v>
      </c>
      <c r="V14" s="3">
        <v>30</v>
      </c>
      <c r="W14" s="3">
        <v>26</v>
      </c>
      <c r="X14" s="3">
        <v>6</v>
      </c>
      <c r="Y14" s="3"/>
      <c r="Z14" s="5">
        <v>27</v>
      </c>
      <c r="AA14" s="5">
        <v>27</v>
      </c>
      <c r="AB14" s="5">
        <v>27</v>
      </c>
      <c r="AC14" s="5">
        <v>25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27</v>
      </c>
      <c r="F15" s="1367"/>
      <c r="G15" s="57">
        <v>29</v>
      </c>
      <c r="H15" s="3"/>
      <c r="I15" s="114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27</v>
      </c>
      <c r="S15" s="3"/>
      <c r="T15" s="86">
        <v>25</v>
      </c>
      <c r="U15" s="3"/>
      <c r="V15" s="3"/>
      <c r="W15" s="3">
        <v>27</v>
      </c>
      <c r="X15" s="3"/>
      <c r="Y15" s="3"/>
      <c r="Z15" s="5"/>
      <c r="AA15" s="5"/>
      <c r="AB15" s="5">
        <v>30</v>
      </c>
      <c r="AC15" s="5">
        <v>26</v>
      </c>
      <c r="AD15" s="5">
        <v>25</v>
      </c>
      <c r="AE15" s="1370"/>
    </row>
    <row r="16" spans="2:31" x14ac:dyDescent="0.25">
      <c r="B16" s="8">
        <v>3</v>
      </c>
      <c r="C16" s="3">
        <v>26</v>
      </c>
      <c r="D16" s="3"/>
      <c r="E16" s="3"/>
      <c r="F16" s="1367"/>
      <c r="G16" s="57">
        <v>25</v>
      </c>
      <c r="H16" s="3"/>
      <c r="I16" s="114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86">
        <v>25</v>
      </c>
      <c r="U16" s="3"/>
      <c r="V16" s="3"/>
      <c r="W16" s="3"/>
      <c r="X16" s="3"/>
      <c r="Y16" s="3"/>
      <c r="Z16" s="5"/>
      <c r="AA16" s="5"/>
      <c r="AB16" s="5">
        <v>24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24</v>
      </c>
      <c r="H17" s="16"/>
      <c r="I17" s="117"/>
      <c r="J17" s="16">
        <v>28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26</v>
      </c>
      <c r="U17" s="16"/>
      <c r="V17" s="16"/>
      <c r="W17" s="16"/>
      <c r="X17" s="16"/>
      <c r="Y17" s="16"/>
      <c r="Z17" s="17"/>
      <c r="AA17" s="17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29</v>
      </c>
      <c r="E18" s="20">
        <v>31</v>
      </c>
      <c r="F18" s="1367"/>
      <c r="G18" s="59">
        <v>29</v>
      </c>
      <c r="H18" s="20">
        <v>19</v>
      </c>
      <c r="I18" s="118">
        <v>32</v>
      </c>
      <c r="J18" s="20">
        <v>27</v>
      </c>
      <c r="K18" s="83">
        <v>30</v>
      </c>
      <c r="L18" s="20">
        <v>26</v>
      </c>
      <c r="M18" s="20">
        <v>24</v>
      </c>
      <c r="N18" s="23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29</v>
      </c>
      <c r="U18" s="20">
        <v>32</v>
      </c>
      <c r="V18" s="20">
        <v>26</v>
      </c>
      <c r="W18" s="20">
        <v>25</v>
      </c>
      <c r="X18" s="20">
        <v>8</v>
      </c>
      <c r="Y18" s="20">
        <v>5</v>
      </c>
      <c r="Z18" s="21">
        <v>18</v>
      </c>
      <c r="AA18" s="21">
        <v>18</v>
      </c>
      <c r="AB18" s="21">
        <v>29</v>
      </c>
      <c r="AC18" s="33">
        <v>25</v>
      </c>
      <c r="AD18" s="21">
        <v>32</v>
      </c>
      <c r="AE18" s="1368">
        <f>SUM(C18:AD22)</f>
        <v>2186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29</v>
      </c>
      <c r="H19" s="23">
        <v>28</v>
      </c>
      <c r="I19" s="119">
        <v>31</v>
      </c>
      <c r="J19" s="23">
        <v>29</v>
      </c>
      <c r="K19" s="35">
        <v>29</v>
      </c>
      <c r="L19" s="23">
        <v>24</v>
      </c>
      <c r="M19" s="23">
        <v>25</v>
      </c>
      <c r="N19" s="23">
        <v>25</v>
      </c>
      <c r="O19" s="23">
        <v>32</v>
      </c>
      <c r="P19" s="23">
        <v>30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4</v>
      </c>
      <c r="Z19" s="24">
        <v>28</v>
      </c>
      <c r="AA19" s="24">
        <v>28</v>
      </c>
      <c r="AB19" s="24">
        <v>29</v>
      </c>
      <c r="AC19" s="34">
        <v>26</v>
      </c>
      <c r="AD19" s="24">
        <v>30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31</v>
      </c>
      <c r="F20" s="1367"/>
      <c r="G20" s="60">
        <v>28</v>
      </c>
      <c r="H20" s="23"/>
      <c r="I20" s="120"/>
      <c r="J20" s="23">
        <v>27</v>
      </c>
      <c r="K20" s="35">
        <v>30</v>
      </c>
      <c r="L20" s="23"/>
      <c r="M20" s="23">
        <v>28</v>
      </c>
      <c r="N20" s="23">
        <v>28</v>
      </c>
      <c r="O20" s="23">
        <v>30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29</v>
      </c>
      <c r="D21" s="23"/>
      <c r="E21" s="23"/>
      <c r="F21" s="1367"/>
      <c r="G21" s="60">
        <v>28</v>
      </c>
      <c r="H21" s="23"/>
      <c r="I21" s="120"/>
      <c r="J21" s="23">
        <v>28</v>
      </c>
      <c r="K21" s="35"/>
      <c r="L21" s="23"/>
      <c r="M21" s="23"/>
      <c r="O21" s="23"/>
      <c r="P21" s="23"/>
      <c r="Q21" s="23">
        <v>29</v>
      </c>
      <c r="R21" s="23">
        <v>31</v>
      </c>
      <c r="S21" s="23"/>
      <c r="T21" s="23">
        <v>29</v>
      </c>
      <c r="U21" s="23"/>
      <c r="V21" s="23"/>
      <c r="W21" s="23"/>
      <c r="X21" s="23"/>
      <c r="Y21" s="23"/>
      <c r="Z21" s="24"/>
      <c r="AA21" s="24"/>
      <c r="AB21" s="24">
        <v>29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121"/>
      <c r="J22" s="26"/>
      <c r="K22" s="36"/>
      <c r="L22" s="26"/>
      <c r="M22" s="26"/>
      <c r="N22" s="26"/>
      <c r="O22" s="26"/>
      <c r="P22" s="26"/>
      <c r="Q22" s="26">
        <v>30</v>
      </c>
      <c r="R22" s="89">
        <v>30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516</v>
      </c>
      <c r="D23" s="38">
        <f t="shared" si="0"/>
        <v>405</v>
      </c>
      <c r="E23" s="38">
        <f t="shared" si="0"/>
        <v>349</v>
      </c>
      <c r="F23" s="38">
        <f t="shared" si="0"/>
        <v>0</v>
      </c>
      <c r="G23" s="130">
        <f t="shared" si="0"/>
        <v>542</v>
      </c>
      <c r="H23" s="38">
        <f t="shared" si="0"/>
        <v>215</v>
      </c>
      <c r="I23" s="122">
        <f t="shared" si="0"/>
        <v>269</v>
      </c>
      <c r="J23" s="38">
        <f t="shared" si="0"/>
        <v>527</v>
      </c>
      <c r="K23" s="38">
        <f t="shared" si="0"/>
        <v>368</v>
      </c>
      <c r="L23" s="38">
        <f t="shared" si="0"/>
        <v>186</v>
      </c>
      <c r="M23" s="38">
        <f t="shared" si="0"/>
        <v>291</v>
      </c>
      <c r="N23" s="38">
        <f t="shared" si="0"/>
        <v>358</v>
      </c>
      <c r="O23" s="38">
        <v>346</v>
      </c>
      <c r="P23" s="38">
        <f t="shared" ref="P23:U23" si="1">SUM(P3:P22)</f>
        <v>239</v>
      </c>
      <c r="Q23" s="38">
        <f t="shared" si="1"/>
        <v>550</v>
      </c>
      <c r="R23" s="38">
        <f t="shared" si="1"/>
        <v>578</v>
      </c>
      <c r="S23" s="38">
        <f t="shared" si="1"/>
        <v>249</v>
      </c>
      <c r="T23" s="38">
        <f t="shared" si="1"/>
        <v>534</v>
      </c>
      <c r="U23" s="38">
        <f t="shared" si="1"/>
        <v>150</v>
      </c>
      <c r="V23" s="38">
        <v>225</v>
      </c>
      <c r="W23" s="38">
        <v>307</v>
      </c>
      <c r="X23" s="38">
        <f t="shared" ref="X23:AE23" si="2">SUM(X3:X22)</f>
        <v>70</v>
      </c>
      <c r="Y23" s="38">
        <f t="shared" si="2"/>
        <v>45</v>
      </c>
      <c r="Z23" s="38">
        <f t="shared" si="2"/>
        <v>199</v>
      </c>
      <c r="AA23" s="38">
        <f t="shared" si="2"/>
        <v>199</v>
      </c>
      <c r="AB23" s="38">
        <f t="shared" si="2"/>
        <v>526</v>
      </c>
      <c r="AC23" s="38">
        <f t="shared" si="2"/>
        <v>314</v>
      </c>
      <c r="AD23" s="38">
        <f t="shared" si="2"/>
        <v>498</v>
      </c>
      <c r="AE23" s="38">
        <f t="shared" si="2"/>
        <v>9052</v>
      </c>
    </row>
    <row r="24" spans="2:31" x14ac:dyDescent="0.25">
      <c r="B24" s="28">
        <v>5</v>
      </c>
      <c r="C24" s="29">
        <v>28</v>
      </c>
      <c r="D24" s="29">
        <v>31</v>
      </c>
      <c r="E24" s="29">
        <v>28</v>
      </c>
      <c r="F24" s="1371"/>
      <c r="G24" s="68">
        <v>29</v>
      </c>
      <c r="H24" s="29">
        <v>19</v>
      </c>
      <c r="I24" s="68">
        <v>24</v>
      </c>
      <c r="J24" s="29">
        <v>25</v>
      </c>
      <c r="K24" s="84">
        <v>29</v>
      </c>
      <c r="L24" s="29">
        <v>25</v>
      </c>
      <c r="M24" s="29">
        <v>25</v>
      </c>
      <c r="N24" s="29">
        <v>29</v>
      </c>
      <c r="O24" s="29">
        <v>27</v>
      </c>
      <c r="P24" s="29">
        <v>29</v>
      </c>
      <c r="Q24" s="29">
        <v>29</v>
      </c>
      <c r="R24" s="29">
        <v>28</v>
      </c>
      <c r="S24" s="29">
        <v>27</v>
      </c>
      <c r="T24" s="85">
        <v>32</v>
      </c>
      <c r="U24" s="29">
        <v>23</v>
      </c>
      <c r="V24" s="29">
        <v>28</v>
      </c>
      <c r="W24" s="29">
        <v>30</v>
      </c>
      <c r="X24" s="29">
        <v>14</v>
      </c>
      <c r="Y24" s="29">
        <v>8</v>
      </c>
      <c r="Z24" s="32">
        <v>29</v>
      </c>
      <c r="AA24" s="32">
        <v>29</v>
      </c>
      <c r="AB24" s="32">
        <v>28</v>
      </c>
      <c r="AC24" s="32">
        <v>23</v>
      </c>
      <c r="AD24" s="5">
        <v>31</v>
      </c>
      <c r="AE24" s="39"/>
    </row>
    <row r="25" spans="2:31" x14ac:dyDescent="0.25">
      <c r="B25" s="8">
        <v>5</v>
      </c>
      <c r="C25" s="3">
        <v>32</v>
      </c>
      <c r="D25" s="3">
        <v>30</v>
      </c>
      <c r="E25" s="3">
        <v>29</v>
      </c>
      <c r="F25" s="1371"/>
      <c r="G25" s="57">
        <v>27</v>
      </c>
      <c r="H25" s="3">
        <v>20</v>
      </c>
      <c r="I25" s="57">
        <v>27</v>
      </c>
      <c r="J25" s="3">
        <v>26</v>
      </c>
      <c r="K25" s="81">
        <v>27</v>
      </c>
      <c r="L25" s="3">
        <v>19</v>
      </c>
      <c r="M25" s="3">
        <v>23</v>
      </c>
      <c r="N25" s="3">
        <v>32</v>
      </c>
      <c r="O25" s="3">
        <v>26</v>
      </c>
      <c r="P25" s="3">
        <v>27</v>
      </c>
      <c r="Q25" s="3">
        <v>29</v>
      </c>
      <c r="R25" s="3">
        <v>29</v>
      </c>
      <c r="S25" s="3">
        <v>26</v>
      </c>
      <c r="T25" s="86">
        <v>32</v>
      </c>
      <c r="U25" s="3">
        <v>25</v>
      </c>
      <c r="V25" s="3">
        <v>26</v>
      </c>
      <c r="W25" s="3">
        <v>28</v>
      </c>
      <c r="X25" s="3"/>
      <c r="Y25" s="3"/>
      <c r="Z25" s="5">
        <v>28</v>
      </c>
      <c r="AA25" s="5">
        <v>28</v>
      </c>
      <c r="AB25" s="5">
        <v>25</v>
      </c>
      <c r="AC25" s="5">
        <v>27</v>
      </c>
      <c r="AD25" s="5">
        <v>33</v>
      </c>
      <c r="AE25" s="39"/>
    </row>
    <row r="26" spans="2:31" x14ac:dyDescent="0.25">
      <c r="B26" s="8">
        <v>5</v>
      </c>
      <c r="C26" s="3">
        <v>22</v>
      </c>
      <c r="D26" s="3">
        <v>29</v>
      </c>
      <c r="E26" s="3"/>
      <c r="F26" s="1371"/>
      <c r="G26" s="57">
        <v>27</v>
      </c>
      <c r="H26" s="3"/>
      <c r="I26" s="114"/>
      <c r="J26" s="3">
        <v>27</v>
      </c>
      <c r="K26" s="81">
        <v>28</v>
      </c>
      <c r="L26" s="3"/>
      <c r="M26" s="3">
        <v>26</v>
      </c>
      <c r="N26" s="3">
        <v>26</v>
      </c>
      <c r="O26" s="3">
        <v>26</v>
      </c>
      <c r="P26" s="3"/>
      <c r="Q26" s="3">
        <v>29</v>
      </c>
      <c r="R26" s="3">
        <v>28</v>
      </c>
      <c r="S26" s="3"/>
      <c r="T26" s="86">
        <v>30</v>
      </c>
      <c r="U26" s="3"/>
      <c r="V26" s="3"/>
      <c r="W26" s="3">
        <v>24</v>
      </c>
      <c r="X26" s="3"/>
      <c r="Y26" s="3"/>
      <c r="Z26" s="5"/>
      <c r="AA26" s="5"/>
      <c r="AB26" s="5">
        <v>21</v>
      </c>
      <c r="AC26" s="5">
        <v>26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24</v>
      </c>
      <c r="E27" s="12"/>
      <c r="F27" s="1371"/>
      <c r="G27" s="57">
        <v>25</v>
      </c>
      <c r="H27" s="12"/>
      <c r="I27" s="115"/>
      <c r="J27" s="12">
        <v>25</v>
      </c>
      <c r="K27" s="82"/>
      <c r="L27" s="12"/>
      <c r="M27" s="12"/>
      <c r="N27" s="12"/>
      <c r="O27" s="12"/>
      <c r="P27" s="12"/>
      <c r="Q27" s="12">
        <v>30</v>
      </c>
      <c r="R27" s="12">
        <v>28</v>
      </c>
      <c r="S27" s="12"/>
      <c r="T27" s="101">
        <v>30</v>
      </c>
      <c r="U27" s="12"/>
      <c r="V27" s="12"/>
      <c r="W27" s="12"/>
      <c r="X27" s="12"/>
      <c r="Y27" s="12"/>
      <c r="Z27" s="13"/>
      <c r="AA27" s="13"/>
      <c r="AB27" s="13">
        <v>24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26</v>
      </c>
      <c r="H28" s="16"/>
      <c r="I28" s="117"/>
      <c r="J28" s="16">
        <v>25</v>
      </c>
      <c r="K28" s="9"/>
      <c r="L28" s="16"/>
      <c r="M28" s="16"/>
      <c r="N28" s="16"/>
      <c r="O28" s="16"/>
      <c r="P28" s="16"/>
      <c r="Q28" s="16">
        <v>30</v>
      </c>
      <c r="R28" s="46">
        <v>24</v>
      </c>
      <c r="S28" s="16"/>
      <c r="T28" s="102"/>
      <c r="U28" s="16"/>
      <c r="V28" s="16"/>
      <c r="W28" s="16"/>
      <c r="X28" s="16"/>
      <c r="Y28" s="16">
        <v>7</v>
      </c>
      <c r="Z28" s="17"/>
      <c r="AA28" s="17"/>
      <c r="AB28" s="17">
        <v>26</v>
      </c>
      <c r="AC28" s="17"/>
      <c r="AD28" s="40"/>
      <c r="AE28" s="41">
        <f>SUM(C24:AD28)</f>
        <v>2197</v>
      </c>
    </row>
    <row r="29" spans="2:31" x14ac:dyDescent="0.25">
      <c r="B29" s="19">
        <v>6</v>
      </c>
      <c r="C29" s="20">
        <v>28</v>
      </c>
      <c r="D29" s="20">
        <v>31</v>
      </c>
      <c r="E29" s="20">
        <v>30</v>
      </c>
      <c r="F29" s="1367"/>
      <c r="G29" s="59">
        <v>30</v>
      </c>
      <c r="H29" s="20">
        <v>27</v>
      </c>
      <c r="I29" s="118">
        <v>29</v>
      </c>
      <c r="J29" s="20">
        <v>25</v>
      </c>
      <c r="K29" s="83">
        <v>26</v>
      </c>
      <c r="L29" s="20">
        <v>18</v>
      </c>
      <c r="M29" s="20">
        <v>24</v>
      </c>
      <c r="N29" s="20">
        <v>30</v>
      </c>
      <c r="O29" s="20">
        <v>28</v>
      </c>
      <c r="P29" s="20">
        <v>24</v>
      </c>
      <c r="Q29" s="20">
        <v>28</v>
      </c>
      <c r="R29" s="20">
        <v>24</v>
      </c>
      <c r="S29" s="20">
        <v>26</v>
      </c>
      <c r="T29" s="20">
        <v>30</v>
      </c>
      <c r="U29" s="20">
        <v>33</v>
      </c>
      <c r="V29" s="20">
        <v>26</v>
      </c>
      <c r="W29" s="20">
        <v>27</v>
      </c>
      <c r="X29" s="20">
        <v>14</v>
      </c>
      <c r="Y29" s="20">
        <v>12</v>
      </c>
      <c r="Z29" s="21">
        <v>23</v>
      </c>
      <c r="AA29" s="21">
        <v>23</v>
      </c>
      <c r="AB29" s="21">
        <v>27</v>
      </c>
      <c r="AC29" s="21">
        <v>24</v>
      </c>
      <c r="AD29" s="21">
        <v>26</v>
      </c>
      <c r="AE29" s="42"/>
    </row>
    <row r="30" spans="2:31" x14ac:dyDescent="0.25">
      <c r="B30" s="22">
        <v>6</v>
      </c>
      <c r="C30" s="23">
        <v>29</v>
      </c>
      <c r="D30" s="23">
        <v>24</v>
      </c>
      <c r="E30" s="23">
        <v>29</v>
      </c>
      <c r="F30" s="1367"/>
      <c r="G30" s="60">
        <v>28</v>
      </c>
      <c r="H30" s="23">
        <v>26</v>
      </c>
      <c r="I30" s="119">
        <v>24</v>
      </c>
      <c r="J30" s="23">
        <v>25</v>
      </c>
      <c r="K30" s="35">
        <v>27</v>
      </c>
      <c r="L30" s="23">
        <v>18</v>
      </c>
      <c r="M30" s="23">
        <v>26</v>
      </c>
      <c r="N30" s="23">
        <v>29</v>
      </c>
      <c r="O30" s="23">
        <v>25</v>
      </c>
      <c r="P30" s="23">
        <v>25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26</v>
      </c>
      <c r="W30" s="23">
        <v>25</v>
      </c>
      <c r="X30" s="23"/>
      <c r="Y30" s="23"/>
      <c r="Z30" s="24">
        <v>27</v>
      </c>
      <c r="AA30" s="24">
        <v>27</v>
      </c>
      <c r="AB30" s="24">
        <v>25</v>
      </c>
      <c r="AC30" s="24">
        <v>26</v>
      </c>
      <c r="AD30" s="24">
        <v>28</v>
      </c>
      <c r="AE30" s="42"/>
    </row>
    <row r="31" spans="2:31" x14ac:dyDescent="0.25">
      <c r="B31" s="22">
        <v>6</v>
      </c>
      <c r="C31" s="23">
        <v>22</v>
      </c>
      <c r="D31" s="23">
        <v>22</v>
      </c>
      <c r="E31" s="23"/>
      <c r="F31" s="1367"/>
      <c r="G31" s="60">
        <v>30</v>
      </c>
      <c r="H31" s="23"/>
      <c r="I31" s="120"/>
      <c r="J31" s="23">
        <v>26</v>
      </c>
      <c r="K31" s="35">
        <v>26</v>
      </c>
      <c r="L31" s="23"/>
      <c r="M31" s="23">
        <v>27</v>
      </c>
      <c r="N31" s="23">
        <v>25</v>
      </c>
      <c r="O31" s="23">
        <v>28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13</v>
      </c>
      <c r="W31" s="23">
        <v>23</v>
      </c>
      <c r="X31" s="23"/>
      <c r="Y31" s="23"/>
      <c r="Z31" s="24"/>
      <c r="AA31" s="24"/>
      <c r="AB31" s="24">
        <v>24</v>
      </c>
      <c r="AC31" s="24">
        <v>24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0">
        <v>28</v>
      </c>
      <c r="H32" s="23"/>
      <c r="I32" s="120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28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121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27</v>
      </c>
      <c r="AC33" s="27"/>
      <c r="AD33" s="27"/>
      <c r="AE33" s="43">
        <f>SUM(C29:AD33)</f>
        <v>2132</v>
      </c>
    </row>
    <row r="34" spans="2:31" x14ac:dyDescent="0.25">
      <c r="B34" s="28">
        <v>7</v>
      </c>
      <c r="C34" s="29">
        <v>27</v>
      </c>
      <c r="D34" s="29">
        <v>30</v>
      </c>
      <c r="E34" s="29">
        <v>27</v>
      </c>
      <c r="F34" s="29">
        <v>26</v>
      </c>
      <c r="G34" s="68">
        <v>29</v>
      </c>
      <c r="H34" s="29">
        <v>21</v>
      </c>
      <c r="I34" s="68">
        <v>29</v>
      </c>
      <c r="J34" s="29">
        <v>28</v>
      </c>
      <c r="K34" s="84">
        <v>30</v>
      </c>
      <c r="L34" s="29">
        <v>21</v>
      </c>
      <c r="M34" s="29">
        <v>22</v>
      </c>
      <c r="N34" s="29">
        <v>29</v>
      </c>
      <c r="O34" s="29">
        <v>26</v>
      </c>
      <c r="P34" s="29">
        <v>32</v>
      </c>
      <c r="Q34" s="29">
        <v>30</v>
      </c>
      <c r="R34" s="29">
        <v>32</v>
      </c>
      <c r="S34" s="29">
        <v>26</v>
      </c>
      <c r="T34" s="85">
        <v>30</v>
      </c>
      <c r="U34" s="29">
        <v>23</v>
      </c>
      <c r="V34" s="29">
        <v>25</v>
      </c>
      <c r="W34" s="29">
        <v>21</v>
      </c>
      <c r="X34" s="29">
        <v>10</v>
      </c>
      <c r="Y34" s="29">
        <v>11</v>
      </c>
      <c r="Z34" s="32">
        <v>25</v>
      </c>
      <c r="AA34" s="32">
        <v>25</v>
      </c>
      <c r="AB34" s="32">
        <v>32</v>
      </c>
      <c r="AC34" s="90">
        <v>24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28</v>
      </c>
      <c r="F35" s="3">
        <v>26</v>
      </c>
      <c r="G35" s="57">
        <v>33</v>
      </c>
      <c r="H35" s="3">
        <v>22</v>
      </c>
      <c r="I35" s="57">
        <v>29</v>
      </c>
      <c r="J35" s="3">
        <v>28</v>
      </c>
      <c r="K35" s="81">
        <v>30</v>
      </c>
      <c r="L35" s="3">
        <v>19</v>
      </c>
      <c r="M35" s="3">
        <v>20</v>
      </c>
      <c r="N35" s="3">
        <v>30</v>
      </c>
      <c r="O35" s="3">
        <v>25</v>
      </c>
      <c r="P35" s="3">
        <v>33</v>
      </c>
      <c r="Q35" s="3">
        <v>31</v>
      </c>
      <c r="R35" s="3">
        <v>31</v>
      </c>
      <c r="S35" s="3">
        <v>26</v>
      </c>
      <c r="T35" s="86">
        <v>33</v>
      </c>
      <c r="U35" s="3">
        <v>13</v>
      </c>
      <c r="V35" s="3">
        <v>26</v>
      </c>
      <c r="W35" s="3">
        <v>19</v>
      </c>
      <c r="X35" s="3">
        <v>9</v>
      </c>
      <c r="Y35" s="3">
        <v>6</v>
      </c>
      <c r="Z35" s="5"/>
      <c r="AA35" s="5"/>
      <c r="AB35" s="5">
        <v>28</v>
      </c>
      <c r="AC35" s="5">
        <v>29</v>
      </c>
      <c r="AD35" s="5">
        <v>27</v>
      </c>
      <c r="AE35" s="39"/>
    </row>
    <row r="36" spans="2:31" x14ac:dyDescent="0.25">
      <c r="B36" s="8">
        <v>7</v>
      </c>
      <c r="C36" s="3">
        <v>31</v>
      </c>
      <c r="D36" s="3">
        <v>27</v>
      </c>
      <c r="E36" s="3"/>
      <c r="F36" s="3"/>
      <c r="G36" s="57">
        <v>21</v>
      </c>
      <c r="H36" s="3"/>
      <c r="I36" s="114"/>
      <c r="J36" s="3">
        <v>30</v>
      </c>
      <c r="K36" s="81">
        <v>29</v>
      </c>
      <c r="L36" s="3"/>
      <c r="M36" s="3">
        <v>24</v>
      </c>
      <c r="N36" s="3">
        <v>28</v>
      </c>
      <c r="O36" s="3">
        <v>25</v>
      </c>
      <c r="P36" s="3"/>
      <c r="Q36" s="3">
        <v>30</v>
      </c>
      <c r="R36" s="3">
        <v>29</v>
      </c>
      <c r="S36" s="3"/>
      <c r="T36" s="86">
        <v>31</v>
      </c>
      <c r="U36" s="3"/>
      <c r="V36" s="3"/>
      <c r="W36" s="3"/>
      <c r="X36" s="3">
        <v>8</v>
      </c>
      <c r="Y36" s="3"/>
      <c r="Z36" s="5"/>
      <c r="AA36" s="5"/>
      <c r="AB36" s="5">
        <v>28</v>
      </c>
      <c r="AC36" s="5">
        <v>26</v>
      </c>
      <c r="AD36" s="5">
        <v>28</v>
      </c>
      <c r="AE36" s="39"/>
    </row>
    <row r="37" spans="2:31" x14ac:dyDescent="0.25">
      <c r="B37" s="8">
        <v>7</v>
      </c>
      <c r="C37" s="3">
        <v>30</v>
      </c>
      <c r="D37" s="3"/>
      <c r="E37" s="3"/>
      <c r="F37" s="3"/>
      <c r="G37" s="57"/>
      <c r="H37" s="3"/>
      <c r="I37" s="114"/>
      <c r="J37" s="3">
        <v>27</v>
      </c>
      <c r="K37" s="81">
        <v>28</v>
      </c>
      <c r="L37" s="3"/>
      <c r="M37" s="3"/>
      <c r="N37" s="3"/>
      <c r="O37" s="3"/>
      <c r="P37" s="3"/>
      <c r="Q37" s="3">
        <v>30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2009</v>
      </c>
    </row>
    <row r="39" spans="2:31" x14ac:dyDescent="0.25">
      <c r="B39" s="19">
        <v>8</v>
      </c>
      <c r="C39" s="20">
        <v>29</v>
      </c>
      <c r="D39" s="20">
        <v>30</v>
      </c>
      <c r="E39" s="20">
        <v>25</v>
      </c>
      <c r="F39" s="20">
        <v>27</v>
      </c>
      <c r="G39" s="59">
        <v>27</v>
      </c>
      <c r="H39" s="20">
        <v>30</v>
      </c>
      <c r="I39" s="118">
        <v>28</v>
      </c>
      <c r="J39" s="20">
        <v>25</v>
      </c>
      <c r="K39" s="83">
        <v>29</v>
      </c>
      <c r="L39" s="20">
        <v>24</v>
      </c>
      <c r="M39" s="20">
        <v>26</v>
      </c>
      <c r="N39" s="20">
        <v>25</v>
      </c>
      <c r="O39" s="20">
        <v>28</v>
      </c>
      <c r="P39" s="20">
        <v>31</v>
      </c>
      <c r="Q39" s="20">
        <v>31</v>
      </c>
      <c r="R39" s="20">
        <v>27</v>
      </c>
      <c r="S39" s="20">
        <v>25</v>
      </c>
      <c r="T39" s="20">
        <v>32</v>
      </c>
      <c r="U39" s="20">
        <v>33</v>
      </c>
      <c r="V39" s="20">
        <v>29</v>
      </c>
      <c r="W39" s="20">
        <v>27</v>
      </c>
      <c r="X39" s="20">
        <v>11</v>
      </c>
      <c r="Y39" s="20">
        <v>10</v>
      </c>
      <c r="Z39" s="21">
        <v>27</v>
      </c>
      <c r="AA39" s="21">
        <v>27</v>
      </c>
      <c r="AB39" s="21">
        <v>33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29</v>
      </c>
      <c r="D40" s="23">
        <v>32</v>
      </c>
      <c r="E40" s="23">
        <v>25</v>
      </c>
      <c r="F40" s="23">
        <v>26</v>
      </c>
      <c r="G40" s="60">
        <v>26</v>
      </c>
      <c r="H40" s="23">
        <v>27</v>
      </c>
      <c r="I40" s="119">
        <v>27</v>
      </c>
      <c r="J40" s="23">
        <v>25</v>
      </c>
      <c r="K40" s="35">
        <v>30</v>
      </c>
      <c r="L40" s="23">
        <v>21</v>
      </c>
      <c r="M40" s="23">
        <v>23</v>
      </c>
      <c r="N40" s="23">
        <v>27</v>
      </c>
      <c r="O40" s="23">
        <v>25</v>
      </c>
      <c r="P40" s="23"/>
      <c r="Q40" s="23">
        <v>28</v>
      </c>
      <c r="R40" s="23">
        <v>26</v>
      </c>
      <c r="S40" s="23">
        <v>25</v>
      </c>
      <c r="T40" s="23">
        <v>31</v>
      </c>
      <c r="U40" s="23"/>
      <c r="V40" s="23">
        <v>30</v>
      </c>
      <c r="W40" s="23">
        <v>30</v>
      </c>
      <c r="X40" s="23"/>
      <c r="Y40" s="23"/>
      <c r="Z40" s="24">
        <v>26</v>
      </c>
      <c r="AA40" s="24">
        <v>26</v>
      </c>
      <c r="AB40" s="24">
        <v>32</v>
      </c>
      <c r="AC40" s="24">
        <v>27</v>
      </c>
      <c r="AD40" s="24">
        <v>22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120"/>
      <c r="J41" s="23">
        <v>25</v>
      </c>
      <c r="K41" s="35">
        <v>29</v>
      </c>
      <c r="L41" s="23"/>
      <c r="M41" s="23">
        <v>26</v>
      </c>
      <c r="N41" s="23">
        <v>26</v>
      </c>
      <c r="O41" s="23">
        <v>25</v>
      </c>
      <c r="P41" s="23"/>
      <c r="Q41" s="23">
        <v>29</v>
      </c>
      <c r="R41" s="23">
        <v>30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25</v>
      </c>
      <c r="AD41" s="24">
        <v>23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120"/>
      <c r="J42" s="23">
        <v>24</v>
      </c>
      <c r="K42" s="35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24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4">
        <v>24</v>
      </c>
      <c r="H43" s="26"/>
      <c r="I43" s="121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1987</v>
      </c>
    </row>
    <row r="44" spans="2:31" x14ac:dyDescent="0.25">
      <c r="B44" s="28">
        <v>9</v>
      </c>
      <c r="C44" s="29">
        <v>34</v>
      </c>
      <c r="D44" s="29">
        <v>30</v>
      </c>
      <c r="E44" s="29">
        <v>25</v>
      </c>
      <c r="F44" s="29">
        <v>27</v>
      </c>
      <c r="G44" s="68">
        <v>28</v>
      </c>
      <c r="H44" s="29">
        <v>27</v>
      </c>
      <c r="I44" s="123">
        <v>27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85">
        <v>30</v>
      </c>
      <c r="U44" s="29">
        <v>23</v>
      </c>
      <c r="V44" s="29">
        <v>27</v>
      </c>
      <c r="W44" s="29">
        <v>23</v>
      </c>
      <c r="X44" s="29">
        <v>13</v>
      </c>
      <c r="Y44" s="29">
        <v>9</v>
      </c>
      <c r="Z44" s="31">
        <v>24</v>
      </c>
      <c r="AA44" s="31">
        <v>24</v>
      </c>
      <c r="AB44" s="32">
        <v>26</v>
      </c>
      <c r="AC44" s="90">
        <v>27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24</v>
      </c>
      <c r="F45" s="3">
        <v>26</v>
      </c>
      <c r="G45" s="57">
        <v>26</v>
      </c>
      <c r="H45" s="3"/>
      <c r="I45" s="114"/>
      <c r="J45" s="3">
        <v>29</v>
      </c>
      <c r="K45" s="81">
        <v>28</v>
      </c>
      <c r="L45" s="3">
        <v>23</v>
      </c>
      <c r="M45" s="3">
        <v>27</v>
      </c>
      <c r="N45" s="3">
        <v>29</v>
      </c>
      <c r="O45" s="3">
        <v>27</v>
      </c>
      <c r="P45" s="3">
        <v>29</v>
      </c>
      <c r="Q45" s="3">
        <v>32</v>
      </c>
      <c r="R45" s="3">
        <v>29</v>
      </c>
      <c r="S45" s="3">
        <v>26</v>
      </c>
      <c r="T45" s="86">
        <v>30</v>
      </c>
      <c r="U45" s="3">
        <v>17</v>
      </c>
      <c r="V45" s="79">
        <v>21</v>
      </c>
      <c r="W45" s="3">
        <v>17</v>
      </c>
      <c r="X45" s="3"/>
      <c r="Y45" s="3"/>
      <c r="Z45" s="10">
        <v>20</v>
      </c>
      <c r="AA45" s="10">
        <v>20</v>
      </c>
      <c r="AB45" s="5">
        <v>24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31</v>
      </c>
      <c r="D46" s="3"/>
      <c r="E46" s="3"/>
      <c r="F46" s="3">
        <v>26</v>
      </c>
      <c r="G46" s="57">
        <v>26</v>
      </c>
      <c r="H46" s="3"/>
      <c r="I46" s="114"/>
      <c r="J46" s="3">
        <v>28</v>
      </c>
      <c r="K46" s="81">
        <v>27</v>
      </c>
      <c r="L46" s="3"/>
      <c r="M46" s="3"/>
      <c r="N46" s="3">
        <v>29</v>
      </c>
      <c r="O46" s="3">
        <v>27</v>
      </c>
      <c r="P46" s="3"/>
      <c r="Q46" s="3">
        <v>31</v>
      </c>
      <c r="R46" s="3">
        <v>29</v>
      </c>
      <c r="S46" s="3"/>
      <c r="T46" s="86">
        <v>25</v>
      </c>
      <c r="U46" s="3"/>
      <c r="V46" s="3"/>
      <c r="W46" s="3"/>
      <c r="X46" s="3"/>
      <c r="Y46" s="3"/>
      <c r="Z46" s="5"/>
      <c r="AA46" s="5"/>
      <c r="AB46" s="5">
        <v>28</v>
      </c>
      <c r="AC46" s="5"/>
      <c r="AD46" s="5">
        <v>28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69">
        <v>26</v>
      </c>
      <c r="H47" s="3"/>
      <c r="I47" s="114"/>
      <c r="J47" s="3">
        <v>27</v>
      </c>
      <c r="K47" s="81"/>
      <c r="L47" s="3"/>
      <c r="M47" s="3"/>
      <c r="N47" s="3"/>
      <c r="O47" s="3"/>
      <c r="P47" s="3"/>
      <c r="Q47" s="3">
        <v>29</v>
      </c>
      <c r="R47" s="3">
        <v>22</v>
      </c>
      <c r="S47" s="3"/>
      <c r="T47" s="86"/>
      <c r="U47" s="3"/>
      <c r="V47" s="3"/>
      <c r="W47" s="3"/>
      <c r="X47" s="3"/>
      <c r="Y47" s="3">
        <v>5</v>
      </c>
      <c r="Z47" s="5"/>
      <c r="AA47" s="5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17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2</v>
      </c>
      <c r="Z48" s="45"/>
      <c r="AA48" s="45"/>
      <c r="AB48" s="17"/>
      <c r="AC48" s="46"/>
      <c r="AD48" s="17"/>
      <c r="AE48" s="41">
        <f>SUM(C44:AD48)</f>
        <v>1853</v>
      </c>
    </row>
    <row r="49" spans="1:31" x14ac:dyDescent="0.25">
      <c r="B49" s="47" t="s">
        <v>28</v>
      </c>
      <c r="C49" s="48">
        <f t="shared" ref="C49:N49" si="3">SUM(C24:C48)</f>
        <v>636</v>
      </c>
      <c r="D49" s="48">
        <f t="shared" si="3"/>
        <v>424</v>
      </c>
      <c r="E49" s="48">
        <f t="shared" si="3"/>
        <v>291</v>
      </c>
      <c r="F49" s="48">
        <f t="shared" si="3"/>
        <v>210</v>
      </c>
      <c r="G49" s="131">
        <f t="shared" si="3"/>
        <v>569</v>
      </c>
      <c r="H49" s="48">
        <f t="shared" si="3"/>
        <v>219</v>
      </c>
      <c r="I49" s="124">
        <f t="shared" si="3"/>
        <v>244</v>
      </c>
      <c r="J49" s="48">
        <f t="shared" si="3"/>
        <v>580</v>
      </c>
      <c r="K49" s="87">
        <f t="shared" si="3"/>
        <v>509</v>
      </c>
      <c r="L49" s="48">
        <f t="shared" si="3"/>
        <v>209</v>
      </c>
      <c r="M49" s="48">
        <f t="shared" si="3"/>
        <v>346</v>
      </c>
      <c r="N49" s="48">
        <f t="shared" si="3"/>
        <v>422</v>
      </c>
      <c r="O49" s="48">
        <v>422</v>
      </c>
      <c r="P49" s="48">
        <f t="shared" ref="P49:U49" si="4">SUM(P24:P48)</f>
        <v>261</v>
      </c>
      <c r="Q49" s="48">
        <f t="shared" si="4"/>
        <v>594</v>
      </c>
      <c r="R49" s="48">
        <f t="shared" si="4"/>
        <v>607</v>
      </c>
      <c r="S49" s="48">
        <f t="shared" si="4"/>
        <v>260</v>
      </c>
      <c r="T49" s="48">
        <f t="shared" si="4"/>
        <v>548</v>
      </c>
      <c r="U49" s="48">
        <f t="shared" si="4"/>
        <v>190</v>
      </c>
      <c r="V49" s="48">
        <v>277</v>
      </c>
      <c r="W49" s="48">
        <v>294</v>
      </c>
      <c r="X49" s="48">
        <f t="shared" ref="X49:AD49" si="5">SUM(X24:X48)</f>
        <v>79</v>
      </c>
      <c r="Y49" s="48">
        <f t="shared" si="5"/>
        <v>75</v>
      </c>
      <c r="Z49" s="48">
        <f t="shared" si="5"/>
        <v>229</v>
      </c>
      <c r="AA49" s="48">
        <f t="shared" si="5"/>
        <v>229</v>
      </c>
      <c r="AB49" s="48">
        <f t="shared" si="5"/>
        <v>570</v>
      </c>
      <c r="AC49" s="48">
        <f t="shared" si="5"/>
        <v>356</v>
      </c>
      <c r="AD49" s="48">
        <f t="shared" si="5"/>
        <v>529</v>
      </c>
      <c r="AE49" s="48">
        <f>SUM(AE27:AE48)</f>
        <v>10178</v>
      </c>
    </row>
    <row r="50" spans="1:31" x14ac:dyDescent="0.25">
      <c r="B50" s="49">
        <v>10</v>
      </c>
      <c r="C50" s="50">
        <v>27</v>
      </c>
      <c r="D50" s="50">
        <v>21</v>
      </c>
      <c r="E50" s="50">
        <v>29</v>
      </c>
      <c r="F50" s="50">
        <v>26</v>
      </c>
      <c r="G50" s="59">
        <v>25</v>
      </c>
      <c r="H50" s="50">
        <v>19</v>
      </c>
      <c r="I50" s="125">
        <v>26</v>
      </c>
      <c r="J50" s="50">
        <v>28</v>
      </c>
      <c r="K50" s="88">
        <v>32</v>
      </c>
      <c r="L50" s="50">
        <v>22</v>
      </c>
      <c r="M50" s="50">
        <v>22</v>
      </c>
      <c r="N50" s="50">
        <v>29</v>
      </c>
      <c r="O50" s="50">
        <v>25</v>
      </c>
      <c r="P50" s="50">
        <v>22</v>
      </c>
      <c r="Q50" s="50">
        <v>32</v>
      </c>
      <c r="R50" s="50">
        <v>26</v>
      </c>
      <c r="S50" s="50">
        <v>23</v>
      </c>
      <c r="T50" s="50">
        <v>29</v>
      </c>
      <c r="U50" s="50">
        <v>20</v>
      </c>
      <c r="V50" s="50">
        <v>20</v>
      </c>
      <c r="W50" s="50">
        <v>23</v>
      </c>
      <c r="X50" s="50"/>
      <c r="Y50" s="50">
        <v>2</v>
      </c>
      <c r="Z50" s="51">
        <v>19</v>
      </c>
      <c r="AA50" s="51">
        <v>19</v>
      </c>
      <c r="AB50" s="51">
        <v>27</v>
      </c>
      <c r="AC50" s="51">
        <v>30</v>
      </c>
      <c r="AD50" s="51">
        <v>24</v>
      </c>
      <c r="AE50" s="52"/>
    </row>
    <row r="51" spans="1:31" x14ac:dyDescent="0.25">
      <c r="B51" s="22">
        <v>10</v>
      </c>
      <c r="C51" s="23">
        <v>25</v>
      </c>
      <c r="D51" s="23"/>
      <c r="E51" s="23"/>
      <c r="F51" s="23">
        <v>27</v>
      </c>
      <c r="G51" s="61">
        <v>27</v>
      </c>
      <c r="H51" s="23"/>
      <c r="I51" s="120"/>
      <c r="J51" s="23">
        <v>28</v>
      </c>
      <c r="K51" s="35"/>
      <c r="L51" s="23">
        <v>16</v>
      </c>
      <c r="M51" s="23"/>
      <c r="N51" s="23"/>
      <c r="O51" s="23">
        <v>22</v>
      </c>
      <c r="P51" s="23"/>
      <c r="Q51" s="23">
        <v>30</v>
      </c>
      <c r="R51" s="23">
        <v>22</v>
      </c>
      <c r="S51" s="23">
        <v>18</v>
      </c>
      <c r="T51" s="23">
        <v>30</v>
      </c>
      <c r="U51" s="23">
        <v>25</v>
      </c>
      <c r="V51" s="23"/>
      <c r="W51" s="23"/>
      <c r="X51" s="23"/>
      <c r="Y51" s="23"/>
      <c r="Z51" s="24"/>
      <c r="AA51" s="24"/>
      <c r="AB51" s="24">
        <v>32</v>
      </c>
      <c r="AC51" s="24"/>
      <c r="AD51" s="24">
        <v>31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7"/>
      <c r="H52" s="26"/>
      <c r="I52" s="121"/>
      <c r="J52" s="26">
        <v>21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1058</v>
      </c>
    </row>
    <row r="53" spans="1:31" x14ac:dyDescent="0.25">
      <c r="B53" s="28">
        <v>11</v>
      </c>
      <c r="C53" s="29">
        <v>25</v>
      </c>
      <c r="D53" s="29">
        <v>23</v>
      </c>
      <c r="E53" s="29">
        <v>24</v>
      </c>
      <c r="F53" s="29">
        <v>21</v>
      </c>
      <c r="G53" s="68">
        <v>23</v>
      </c>
      <c r="H53" s="29">
        <v>20</v>
      </c>
      <c r="I53" s="123">
        <v>20</v>
      </c>
      <c r="J53" s="29">
        <v>18</v>
      </c>
      <c r="K53" s="84">
        <v>28</v>
      </c>
      <c r="L53" s="29">
        <v>26</v>
      </c>
      <c r="M53" s="29">
        <v>20</v>
      </c>
      <c r="N53" s="29">
        <v>31</v>
      </c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/>
      <c r="V53" s="29">
        <v>21</v>
      </c>
      <c r="W53" s="29">
        <v>15</v>
      </c>
      <c r="X53" s="29"/>
      <c r="Y53" s="29">
        <v>4</v>
      </c>
      <c r="Z53" s="32"/>
      <c r="AA53" s="32"/>
      <c r="AB53" s="32">
        <v>23</v>
      </c>
      <c r="AC53" s="32">
        <v>28</v>
      </c>
      <c r="AD53" s="32">
        <v>28</v>
      </c>
      <c r="AE53" s="39"/>
    </row>
    <row r="54" spans="1:31" x14ac:dyDescent="0.25">
      <c r="B54" s="8">
        <v>11</v>
      </c>
      <c r="C54" s="3">
        <v>22</v>
      </c>
      <c r="D54" s="3"/>
      <c r="E54" s="3"/>
      <c r="F54" s="3">
        <v>24</v>
      </c>
      <c r="G54" s="69">
        <v>23</v>
      </c>
      <c r="H54" s="3"/>
      <c r="I54" s="114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25</v>
      </c>
      <c r="U54" s="3"/>
      <c r="V54" s="3">
        <v>1</v>
      </c>
      <c r="W54" s="3"/>
      <c r="X54" s="3"/>
      <c r="Y54" s="3"/>
      <c r="Z54" s="5"/>
      <c r="AA54" s="5"/>
      <c r="AB54" s="5">
        <v>25</v>
      </c>
      <c r="AC54" s="5">
        <v>27</v>
      </c>
      <c r="AD54" s="5">
        <v>25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904</v>
      </c>
    </row>
    <row r="57" spans="1:31" x14ac:dyDescent="0.25">
      <c r="B57" s="37" t="s">
        <v>30</v>
      </c>
      <c r="C57" s="38">
        <f t="shared" ref="C57:AD57" si="6">SUM(C50:C56)</f>
        <v>99</v>
      </c>
      <c r="D57" s="38">
        <f t="shared" si="6"/>
        <v>44</v>
      </c>
      <c r="E57" s="38">
        <f t="shared" si="6"/>
        <v>53</v>
      </c>
      <c r="F57" s="38">
        <f t="shared" si="6"/>
        <v>148</v>
      </c>
      <c r="G57" s="73">
        <f t="shared" si="6"/>
        <v>98</v>
      </c>
      <c r="H57" s="38">
        <f t="shared" si="6"/>
        <v>39</v>
      </c>
      <c r="I57" s="38">
        <f t="shared" si="6"/>
        <v>46</v>
      </c>
      <c r="J57" s="38">
        <f t="shared" si="6"/>
        <v>149</v>
      </c>
      <c r="K57" s="38">
        <f t="shared" si="6"/>
        <v>60</v>
      </c>
      <c r="L57" s="38">
        <f t="shared" si="6"/>
        <v>64</v>
      </c>
      <c r="M57" s="38">
        <f t="shared" si="6"/>
        <v>42</v>
      </c>
      <c r="N57" s="38">
        <f t="shared" si="6"/>
        <v>60</v>
      </c>
      <c r="O57" s="38">
        <f t="shared" si="6"/>
        <v>96</v>
      </c>
      <c r="P57" s="38">
        <f t="shared" si="6"/>
        <v>42</v>
      </c>
      <c r="Q57" s="38">
        <f t="shared" si="6"/>
        <v>137</v>
      </c>
      <c r="R57" s="38">
        <f t="shared" si="6"/>
        <v>96</v>
      </c>
      <c r="S57" s="38">
        <f t="shared" si="6"/>
        <v>84</v>
      </c>
      <c r="T57" s="38">
        <f t="shared" si="6"/>
        <v>104</v>
      </c>
      <c r="U57" s="38">
        <f t="shared" si="6"/>
        <v>45</v>
      </c>
      <c r="V57" s="38">
        <f t="shared" si="6"/>
        <v>42</v>
      </c>
      <c r="W57" s="38">
        <f t="shared" si="6"/>
        <v>38</v>
      </c>
      <c r="X57" s="38">
        <f t="shared" si="6"/>
        <v>0</v>
      </c>
      <c r="Y57" s="38">
        <f t="shared" si="6"/>
        <v>6</v>
      </c>
      <c r="Z57" s="38">
        <f t="shared" si="6"/>
        <v>19</v>
      </c>
      <c r="AA57" s="38">
        <f t="shared" si="6"/>
        <v>19</v>
      </c>
      <c r="AB57" s="38">
        <f t="shared" si="6"/>
        <v>139</v>
      </c>
      <c r="AC57" s="38">
        <f t="shared" si="6"/>
        <v>85</v>
      </c>
      <c r="AD57" s="38">
        <f t="shared" si="6"/>
        <v>108</v>
      </c>
      <c r="AE57" s="38">
        <f>SUM(AE51:AE56)</f>
        <v>1962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AE59" si="7">C23+C49+C57</f>
        <v>1251</v>
      </c>
      <c r="D59" s="56">
        <f t="shared" si="7"/>
        <v>873</v>
      </c>
      <c r="E59" s="56">
        <f t="shared" si="7"/>
        <v>693</v>
      </c>
      <c r="F59" s="56">
        <f t="shared" si="7"/>
        <v>358</v>
      </c>
      <c r="G59" s="56">
        <f t="shared" si="7"/>
        <v>1209</v>
      </c>
      <c r="H59" s="56">
        <f t="shared" si="7"/>
        <v>473</v>
      </c>
      <c r="I59" s="126">
        <f t="shared" si="7"/>
        <v>559</v>
      </c>
      <c r="J59" s="56">
        <f t="shared" si="7"/>
        <v>1256</v>
      </c>
      <c r="K59" s="56">
        <f t="shared" si="7"/>
        <v>937</v>
      </c>
      <c r="L59" s="56">
        <f t="shared" si="7"/>
        <v>459</v>
      </c>
      <c r="M59" s="56">
        <f t="shared" si="7"/>
        <v>679</v>
      </c>
      <c r="N59" s="56">
        <f t="shared" si="7"/>
        <v>840</v>
      </c>
      <c r="O59" s="56">
        <f t="shared" si="7"/>
        <v>864</v>
      </c>
      <c r="P59" s="56">
        <f t="shared" si="7"/>
        <v>542</v>
      </c>
      <c r="Q59" s="56">
        <f t="shared" si="7"/>
        <v>1281</v>
      </c>
      <c r="R59" s="56">
        <f t="shared" si="7"/>
        <v>1281</v>
      </c>
      <c r="S59" s="56">
        <f t="shared" si="7"/>
        <v>593</v>
      </c>
      <c r="T59" s="56">
        <f t="shared" si="7"/>
        <v>1186</v>
      </c>
      <c r="U59" s="56">
        <f t="shared" si="7"/>
        <v>385</v>
      </c>
      <c r="V59" s="56">
        <f t="shared" si="7"/>
        <v>544</v>
      </c>
      <c r="W59" s="56">
        <f t="shared" si="7"/>
        <v>639</v>
      </c>
      <c r="X59" s="56">
        <f t="shared" si="7"/>
        <v>149</v>
      </c>
      <c r="Y59" s="56">
        <f t="shared" si="7"/>
        <v>126</v>
      </c>
      <c r="Z59" s="56">
        <f t="shared" si="7"/>
        <v>447</v>
      </c>
      <c r="AA59" s="56">
        <f t="shared" si="7"/>
        <v>447</v>
      </c>
      <c r="AB59" s="108">
        <f t="shared" si="7"/>
        <v>1235</v>
      </c>
      <c r="AC59" s="56">
        <f t="shared" si="7"/>
        <v>755</v>
      </c>
      <c r="AD59" s="56">
        <f t="shared" si="7"/>
        <v>1135</v>
      </c>
      <c r="AE59" s="56">
        <f t="shared" si="7"/>
        <v>21192</v>
      </c>
    </row>
    <row r="60" spans="1:31" x14ac:dyDescent="0.25">
      <c r="G60"/>
      <c r="I60"/>
      <c r="K60"/>
      <c r="T60"/>
    </row>
    <row r="61" spans="1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1:31" s="113" customFormat="1" ht="11.25" x14ac:dyDescent="0.2">
      <c r="B62" s="113" t="s">
        <v>57</v>
      </c>
      <c r="C62" s="113">
        <f t="shared" ref="C62:AE62" si="8">C59/C61</f>
        <v>29.093023255813954</v>
      </c>
      <c r="D62" s="113">
        <f t="shared" si="8"/>
        <v>29.1</v>
      </c>
      <c r="E62" s="113">
        <f t="shared" si="8"/>
        <v>27.72</v>
      </c>
      <c r="F62" s="113">
        <f t="shared" si="8"/>
        <v>25.571428571428573</v>
      </c>
      <c r="G62" s="113">
        <f t="shared" si="8"/>
        <v>28.11627906976744</v>
      </c>
      <c r="H62" s="113">
        <f t="shared" si="8"/>
        <v>24.894736842105264</v>
      </c>
      <c r="I62" s="113">
        <f t="shared" si="8"/>
        <v>27.95</v>
      </c>
      <c r="J62" s="113">
        <f t="shared" si="8"/>
        <v>26.723404255319149</v>
      </c>
      <c r="K62" s="113">
        <f t="shared" si="8"/>
        <v>28.393939393939394</v>
      </c>
      <c r="L62" s="113">
        <f t="shared" si="8"/>
        <v>21.857142857142858</v>
      </c>
      <c r="M62" s="113">
        <f t="shared" si="8"/>
        <v>25.148148148148149</v>
      </c>
      <c r="N62" s="113">
        <f t="shared" si="8"/>
        <v>28.96551724137931</v>
      </c>
      <c r="O62" s="113">
        <f t="shared" si="8"/>
        <v>27</v>
      </c>
      <c r="P62" s="113">
        <f t="shared" si="8"/>
        <v>27.1</v>
      </c>
      <c r="Q62" s="113">
        <f t="shared" si="8"/>
        <v>29.113636363636363</v>
      </c>
      <c r="R62" s="113">
        <f t="shared" si="8"/>
        <v>28.466666666666665</v>
      </c>
      <c r="S62" s="113">
        <f t="shared" si="8"/>
        <v>25.782608695652176</v>
      </c>
      <c r="T62" s="113">
        <f t="shared" si="8"/>
        <v>28.926829268292682</v>
      </c>
      <c r="U62" s="113">
        <f t="shared" si="8"/>
        <v>25.666666666666668</v>
      </c>
      <c r="V62" s="113">
        <f t="shared" si="8"/>
        <v>25.904761904761905</v>
      </c>
      <c r="W62" s="113">
        <f t="shared" si="8"/>
        <v>24.576923076923077</v>
      </c>
      <c r="X62" s="113">
        <f t="shared" si="8"/>
        <v>11.461538461538462</v>
      </c>
      <c r="Y62" s="113">
        <f t="shared" si="8"/>
        <v>7</v>
      </c>
      <c r="Z62" s="113">
        <f t="shared" si="8"/>
        <v>24.833333333333332</v>
      </c>
      <c r="AA62" s="113">
        <f t="shared" si="8"/>
        <v>22.35</v>
      </c>
      <c r="AB62" s="113">
        <f t="shared" si="8"/>
        <v>28.068181818181817</v>
      </c>
      <c r="AC62" s="113">
        <f t="shared" si="8"/>
        <v>26.03448275862069</v>
      </c>
      <c r="AD62" s="113">
        <f t="shared" si="8"/>
        <v>29.102564102564102</v>
      </c>
      <c r="AE62" s="113">
        <f t="shared" si="8"/>
        <v>26.523153942428035</v>
      </c>
    </row>
    <row r="63" spans="1:31" x14ac:dyDescent="0.25">
      <c r="G63"/>
      <c r="K63"/>
    </row>
    <row r="64" spans="1:31" x14ac:dyDescent="0.25">
      <c r="A64" t="s">
        <v>62</v>
      </c>
      <c r="B64" s="113" t="s">
        <v>57</v>
      </c>
      <c r="C64" s="107">
        <f>SUM(C61:W61,Z61:AD61)</f>
        <v>768</v>
      </c>
      <c r="D64" s="107" t="s">
        <v>50</v>
      </c>
      <c r="F64" s="107" t="s">
        <v>63</v>
      </c>
      <c r="G64" s="107">
        <v>314</v>
      </c>
      <c r="H64" s="107" t="s">
        <v>50</v>
      </c>
      <c r="J64" s="107" t="s">
        <v>64</v>
      </c>
      <c r="K64" s="127">
        <v>373</v>
      </c>
      <c r="L64" s="107" t="s">
        <v>50</v>
      </c>
      <c r="M64" s="107"/>
      <c r="N64" s="107" t="s">
        <v>65</v>
      </c>
      <c r="O64" s="107">
        <v>81</v>
      </c>
    </row>
    <row r="65" spans="3:15" x14ac:dyDescent="0.25">
      <c r="C65" s="107">
        <f>SUM(C59:V59,Y59:AD59)</f>
        <v>20408</v>
      </c>
      <c r="D65" s="107" t="s">
        <v>66</v>
      </c>
      <c r="G65" s="107">
        <v>8960</v>
      </c>
      <c r="H65" s="107" t="s">
        <v>66</v>
      </c>
      <c r="J65" s="107"/>
      <c r="K65" s="127">
        <v>10050</v>
      </c>
      <c r="L65" s="107" t="s">
        <v>66</v>
      </c>
      <c r="M65" s="107"/>
      <c r="N65" s="107"/>
      <c r="O65" s="107">
        <v>1985</v>
      </c>
    </row>
    <row r="66" spans="3:15" x14ac:dyDescent="0.25">
      <c r="C66" s="128">
        <f>C65/C64</f>
        <v>26.572916666666668</v>
      </c>
      <c r="G66" s="128">
        <f>G65/G64</f>
        <v>28.535031847133759</v>
      </c>
      <c r="H66" s="107"/>
      <c r="J66" s="107"/>
      <c r="K66" s="129">
        <f>K65/K64</f>
        <v>26.943699731903486</v>
      </c>
      <c r="L66" s="107"/>
      <c r="M66" s="107"/>
      <c r="N66" s="107"/>
      <c r="O66" s="128">
        <f>O65/O64</f>
        <v>24.506172839506174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J4" sqref="J4"/>
    </sheetView>
  </sheetViews>
  <sheetFormatPr defaultColWidth="8.5703125" defaultRowHeight="15" x14ac:dyDescent="0.25"/>
  <cols>
    <col min="1" max="1" width="2" customWidth="1"/>
    <col min="2" max="3" width="5.140625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5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63" t="s">
        <v>68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29</v>
      </c>
      <c r="D3" s="3">
        <v>34</v>
      </c>
      <c r="E3" s="3">
        <v>31</v>
      </c>
      <c r="F3" s="1365"/>
      <c r="G3" s="57">
        <v>30</v>
      </c>
      <c r="H3" s="3">
        <v>27</v>
      </c>
      <c r="I3" s="114">
        <v>32</v>
      </c>
      <c r="J3" s="3">
        <v>27</v>
      </c>
      <c r="K3" s="81">
        <v>26</v>
      </c>
      <c r="L3" s="3">
        <v>27</v>
      </c>
      <c r="M3" s="3">
        <v>29</v>
      </c>
      <c r="N3" s="3">
        <v>32</v>
      </c>
      <c r="O3" s="3">
        <v>34</v>
      </c>
      <c r="P3" s="3">
        <v>29</v>
      </c>
      <c r="Q3" s="3">
        <v>28</v>
      </c>
      <c r="R3" s="3">
        <v>32</v>
      </c>
      <c r="S3" s="3">
        <v>27</v>
      </c>
      <c r="T3" s="86">
        <v>32</v>
      </c>
      <c r="U3" s="3">
        <v>32</v>
      </c>
      <c r="V3" s="3">
        <v>31</v>
      </c>
      <c r="W3" s="3">
        <v>27</v>
      </c>
      <c r="X3" s="3">
        <v>15</v>
      </c>
      <c r="Y3" s="3">
        <v>13</v>
      </c>
      <c r="Z3" s="5">
        <v>26</v>
      </c>
      <c r="AA3" s="5">
        <v>34</v>
      </c>
      <c r="AB3" s="5">
        <v>32</v>
      </c>
      <c r="AC3" s="5">
        <v>26</v>
      </c>
      <c r="AD3" s="5">
        <v>33</v>
      </c>
      <c r="AE3" s="1366">
        <f>SUM(C3:AD7)</f>
        <v>2534</v>
      </c>
    </row>
    <row r="4" spans="2:31" x14ac:dyDescent="0.25">
      <c r="B4" s="8">
        <v>1</v>
      </c>
      <c r="C4" s="3">
        <v>28</v>
      </c>
      <c r="D4" s="3">
        <v>34</v>
      </c>
      <c r="E4" s="3">
        <v>30</v>
      </c>
      <c r="F4" s="1365"/>
      <c r="G4" s="57">
        <v>34</v>
      </c>
      <c r="H4" s="3">
        <v>27</v>
      </c>
      <c r="I4" s="114">
        <v>32</v>
      </c>
      <c r="J4" s="3">
        <v>30</v>
      </c>
      <c r="K4" s="81">
        <v>27</v>
      </c>
      <c r="L4" s="3">
        <v>27</v>
      </c>
      <c r="M4" s="3">
        <v>29</v>
      </c>
      <c r="N4" s="3">
        <v>31</v>
      </c>
      <c r="O4" s="3">
        <v>30</v>
      </c>
      <c r="P4" s="3">
        <v>26</v>
      </c>
      <c r="Q4" s="3">
        <v>33</v>
      </c>
      <c r="R4" s="3">
        <v>32</v>
      </c>
      <c r="S4" s="3">
        <v>26</v>
      </c>
      <c r="T4" s="86">
        <v>29</v>
      </c>
      <c r="U4" s="3"/>
      <c r="V4" s="3">
        <v>31</v>
      </c>
      <c r="W4" s="3">
        <v>26</v>
      </c>
      <c r="X4" s="3"/>
      <c r="Y4" s="3"/>
      <c r="Z4" s="5">
        <v>27</v>
      </c>
      <c r="AA4" s="5">
        <v>34</v>
      </c>
      <c r="AB4" s="5">
        <v>32</v>
      </c>
      <c r="AC4" s="5">
        <v>31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29</v>
      </c>
      <c r="F5" s="1365"/>
      <c r="G5" s="57">
        <v>34</v>
      </c>
      <c r="H5" s="3"/>
      <c r="I5" s="114">
        <v>30</v>
      </c>
      <c r="J5" s="3">
        <v>29</v>
      </c>
      <c r="K5" s="81">
        <v>28</v>
      </c>
      <c r="L5" s="3"/>
      <c r="M5" s="3">
        <v>28</v>
      </c>
      <c r="N5" s="3">
        <v>35</v>
      </c>
      <c r="O5" s="3">
        <v>30</v>
      </c>
      <c r="P5" s="3">
        <v>26</v>
      </c>
      <c r="Q5" s="3">
        <v>31</v>
      </c>
      <c r="R5" s="3">
        <v>31</v>
      </c>
      <c r="S5" s="3">
        <v>26</v>
      </c>
      <c r="T5" s="86">
        <v>28</v>
      </c>
      <c r="U5" s="3"/>
      <c r="V5" s="3"/>
      <c r="W5" s="3">
        <v>28</v>
      </c>
      <c r="X5" s="3"/>
      <c r="Y5" s="3"/>
      <c r="Z5" s="5"/>
      <c r="AA5" s="5"/>
      <c r="AB5" s="5">
        <v>31</v>
      </c>
      <c r="AC5" s="5">
        <v>26</v>
      </c>
      <c r="AD5" s="5">
        <v>32</v>
      </c>
      <c r="AE5" s="1366"/>
    </row>
    <row r="6" spans="2:31" x14ac:dyDescent="0.25">
      <c r="B6" s="11">
        <v>1</v>
      </c>
      <c r="C6" s="3">
        <v>30</v>
      </c>
      <c r="D6" s="12">
        <v>27</v>
      </c>
      <c r="E6" s="12"/>
      <c r="F6" s="1365"/>
      <c r="G6" s="57">
        <v>35</v>
      </c>
      <c r="H6" s="12"/>
      <c r="I6" s="115"/>
      <c r="J6" s="12">
        <v>29</v>
      </c>
      <c r="K6" s="82">
        <v>26</v>
      </c>
      <c r="L6" s="12"/>
      <c r="M6" s="12"/>
      <c r="N6" s="12"/>
      <c r="O6" s="12"/>
      <c r="P6" s="12"/>
      <c r="Q6" s="12">
        <v>29</v>
      </c>
      <c r="R6" s="12">
        <v>32</v>
      </c>
      <c r="S6" s="12"/>
      <c r="T6" s="101">
        <v>30</v>
      </c>
      <c r="U6" s="12"/>
      <c r="V6" s="12"/>
      <c r="W6" s="12"/>
      <c r="X6" s="12"/>
      <c r="Y6" s="12"/>
      <c r="Z6" s="13"/>
      <c r="AA6" s="13"/>
      <c r="AB6" s="13">
        <v>33</v>
      </c>
      <c r="AC6" s="13"/>
      <c r="AD6" s="13">
        <v>32</v>
      </c>
      <c r="AE6" s="1366"/>
    </row>
    <row r="7" spans="2:31" x14ac:dyDescent="0.25">
      <c r="B7" s="15">
        <v>1</v>
      </c>
      <c r="C7" s="3">
        <v>30</v>
      </c>
      <c r="D7" s="16"/>
      <c r="E7" s="16"/>
      <c r="F7" s="1365"/>
      <c r="G7" s="58"/>
      <c r="H7" s="16"/>
      <c r="I7" s="117"/>
      <c r="J7" s="16">
        <v>29</v>
      </c>
      <c r="K7" s="9"/>
      <c r="L7" s="16"/>
      <c r="M7" s="16"/>
      <c r="N7" s="16"/>
      <c r="O7" s="16"/>
      <c r="P7" s="16"/>
      <c r="Q7" s="16">
        <v>24</v>
      </c>
      <c r="R7" s="46">
        <v>32</v>
      </c>
      <c r="S7" s="16"/>
      <c r="T7" s="102">
        <v>25</v>
      </c>
      <c r="U7" s="16"/>
      <c r="V7" s="16"/>
      <c r="W7" s="16"/>
      <c r="X7" s="16"/>
      <c r="Y7" s="16"/>
      <c r="Z7" s="17"/>
      <c r="AA7" s="17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28</v>
      </c>
      <c r="F8" s="1367"/>
      <c r="G8" s="59">
        <v>36</v>
      </c>
      <c r="H8" s="20">
        <v>30</v>
      </c>
      <c r="I8" s="118">
        <v>28</v>
      </c>
      <c r="J8" s="20">
        <v>27</v>
      </c>
      <c r="K8" s="83">
        <v>28</v>
      </c>
      <c r="L8" s="20">
        <v>18</v>
      </c>
      <c r="M8" s="20">
        <v>27</v>
      </c>
      <c r="N8" s="20">
        <v>30</v>
      </c>
      <c r="O8" s="20">
        <v>27</v>
      </c>
      <c r="P8" s="20">
        <v>27</v>
      </c>
      <c r="Q8" s="20">
        <v>26</v>
      </c>
      <c r="R8" s="20">
        <v>30</v>
      </c>
      <c r="S8" s="20">
        <v>29</v>
      </c>
      <c r="T8" s="20">
        <v>26</v>
      </c>
      <c r="U8" s="20">
        <v>32</v>
      </c>
      <c r="V8" s="20">
        <v>27</v>
      </c>
      <c r="W8" s="20">
        <v>24</v>
      </c>
      <c r="X8" s="20">
        <v>12</v>
      </c>
      <c r="Y8" s="20">
        <v>11</v>
      </c>
      <c r="Z8" s="21">
        <v>26</v>
      </c>
      <c r="AA8" s="21">
        <v>30</v>
      </c>
      <c r="AB8" s="21">
        <v>30</v>
      </c>
      <c r="AC8" s="21">
        <v>26</v>
      </c>
      <c r="AD8" s="21">
        <v>31</v>
      </c>
      <c r="AE8" s="1368">
        <f>SUM(C8:AD12)</f>
        <v>2237</v>
      </c>
    </row>
    <row r="9" spans="2:31" x14ac:dyDescent="0.25">
      <c r="B9" s="22">
        <v>2</v>
      </c>
      <c r="C9" s="23">
        <v>28</v>
      </c>
      <c r="D9" s="23">
        <v>31</v>
      </c>
      <c r="E9" s="23">
        <v>29</v>
      </c>
      <c r="F9" s="1367"/>
      <c r="G9" s="60">
        <v>36</v>
      </c>
      <c r="H9" s="23">
        <v>30</v>
      </c>
      <c r="I9" s="119">
        <v>27</v>
      </c>
      <c r="J9" s="23">
        <v>27</v>
      </c>
      <c r="K9" s="35">
        <v>27</v>
      </c>
      <c r="L9" s="23">
        <v>16</v>
      </c>
      <c r="M9" s="23">
        <v>28</v>
      </c>
      <c r="N9" s="23">
        <v>29</v>
      </c>
      <c r="O9" s="23">
        <v>26</v>
      </c>
      <c r="P9" s="23">
        <v>28</v>
      </c>
      <c r="Q9" s="23">
        <v>25</v>
      </c>
      <c r="R9" s="23">
        <v>31</v>
      </c>
      <c r="S9" s="23">
        <v>28</v>
      </c>
      <c r="T9" s="23">
        <v>31</v>
      </c>
      <c r="U9" s="23"/>
      <c r="V9" s="23">
        <v>26</v>
      </c>
      <c r="W9" s="23">
        <v>24</v>
      </c>
      <c r="X9" s="23">
        <v>12</v>
      </c>
      <c r="Y9" s="23"/>
      <c r="Z9" s="24">
        <v>27</v>
      </c>
      <c r="AA9" s="24">
        <v>32</v>
      </c>
      <c r="AB9" s="24">
        <v>30</v>
      </c>
      <c r="AC9" s="24">
        <v>26</v>
      </c>
      <c r="AD9" s="24">
        <v>32</v>
      </c>
      <c r="AE9" s="1368"/>
    </row>
    <row r="10" spans="2:31" x14ac:dyDescent="0.25">
      <c r="B10" s="22">
        <v>2</v>
      </c>
      <c r="C10" s="23">
        <v>34</v>
      </c>
      <c r="D10" s="23">
        <v>25</v>
      </c>
      <c r="E10" s="23">
        <v>29</v>
      </c>
      <c r="F10" s="1367"/>
      <c r="G10" s="60">
        <v>33</v>
      </c>
      <c r="H10" s="23"/>
      <c r="I10" s="120"/>
      <c r="J10" s="23">
        <v>29</v>
      </c>
      <c r="K10" s="35">
        <v>29</v>
      </c>
      <c r="L10" s="23"/>
      <c r="M10" s="23">
        <v>17</v>
      </c>
      <c r="N10" s="23">
        <v>28</v>
      </c>
      <c r="O10" s="23">
        <v>22</v>
      </c>
      <c r="P10" s="23"/>
      <c r="Q10" s="23">
        <v>31</v>
      </c>
      <c r="R10" s="23">
        <v>28</v>
      </c>
      <c r="S10" s="23"/>
      <c r="T10" s="23">
        <v>31</v>
      </c>
      <c r="U10" s="23"/>
      <c r="V10" s="23"/>
      <c r="W10" s="23">
        <v>23</v>
      </c>
      <c r="X10" s="23"/>
      <c r="Y10" s="23"/>
      <c r="Z10" s="24"/>
      <c r="AA10" s="24"/>
      <c r="AB10" s="24">
        <v>26</v>
      </c>
      <c r="AC10" s="24">
        <v>24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24</v>
      </c>
      <c r="H11" s="23"/>
      <c r="I11" s="120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26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27</v>
      </c>
      <c r="U12" s="26"/>
      <c r="V12" s="26"/>
      <c r="W12" s="26"/>
      <c r="X12" s="26"/>
      <c r="Y12" s="26">
        <v>5</v>
      </c>
      <c r="Z12" s="27"/>
      <c r="AA12" s="27"/>
      <c r="AB12" s="27">
        <v>28</v>
      </c>
      <c r="AC12" s="27"/>
      <c r="AD12" s="27"/>
      <c r="AE12" s="1368"/>
    </row>
    <row r="13" spans="2:31" x14ac:dyDescent="0.25">
      <c r="B13" s="28">
        <v>3</v>
      </c>
      <c r="C13" s="29">
        <v>30</v>
      </c>
      <c r="D13" s="29">
        <v>32</v>
      </c>
      <c r="E13" s="29">
        <v>27</v>
      </c>
      <c r="F13" s="1367"/>
      <c r="G13" s="68">
        <v>31</v>
      </c>
      <c r="H13" s="29">
        <v>25</v>
      </c>
      <c r="I13" s="68">
        <v>29</v>
      </c>
      <c r="J13" s="29">
        <v>28</v>
      </c>
      <c r="K13" s="84">
        <v>30</v>
      </c>
      <c r="L13" s="29">
        <v>24</v>
      </c>
      <c r="M13" s="29">
        <v>30</v>
      </c>
      <c r="N13" s="29">
        <v>29</v>
      </c>
      <c r="O13" s="29">
        <v>26</v>
      </c>
      <c r="P13" s="29">
        <v>24</v>
      </c>
      <c r="Q13" s="29">
        <v>32</v>
      </c>
      <c r="R13" s="29">
        <v>28</v>
      </c>
      <c r="S13" s="29">
        <v>28</v>
      </c>
      <c r="T13" s="85">
        <v>25</v>
      </c>
      <c r="U13" s="29">
        <v>29</v>
      </c>
      <c r="V13" s="29">
        <v>29</v>
      </c>
      <c r="W13" s="29">
        <v>27</v>
      </c>
      <c r="X13" s="29">
        <v>17</v>
      </c>
      <c r="Y13" s="29">
        <v>7</v>
      </c>
      <c r="Z13" s="30">
        <v>19</v>
      </c>
      <c r="AA13" s="30">
        <v>19</v>
      </c>
      <c r="AB13" s="32">
        <v>25</v>
      </c>
      <c r="AC13" s="32">
        <v>26</v>
      </c>
      <c r="AD13" s="32">
        <v>32</v>
      </c>
      <c r="AE13" s="1370">
        <f>SUM(C13:AD17)</f>
        <v>2111</v>
      </c>
    </row>
    <row r="14" spans="2:31" x14ac:dyDescent="0.25">
      <c r="B14" s="8">
        <v>3</v>
      </c>
      <c r="C14" s="3">
        <v>31</v>
      </c>
      <c r="D14" s="3">
        <v>34</v>
      </c>
      <c r="E14" s="3">
        <v>27</v>
      </c>
      <c r="F14" s="1367"/>
      <c r="G14" s="57">
        <v>28</v>
      </c>
      <c r="H14" s="3">
        <v>28</v>
      </c>
      <c r="I14" s="57">
        <v>28</v>
      </c>
      <c r="J14" s="3">
        <v>28</v>
      </c>
      <c r="K14" s="81">
        <v>28</v>
      </c>
      <c r="L14" s="3">
        <v>23</v>
      </c>
      <c r="M14" s="3">
        <v>28</v>
      </c>
      <c r="N14" s="3">
        <v>30</v>
      </c>
      <c r="O14" s="3">
        <v>26</v>
      </c>
      <c r="P14" s="3">
        <v>21</v>
      </c>
      <c r="Q14" s="3">
        <v>26</v>
      </c>
      <c r="R14" s="3">
        <v>30</v>
      </c>
      <c r="S14" s="3">
        <v>29</v>
      </c>
      <c r="T14" s="86">
        <v>25</v>
      </c>
      <c r="U14" s="3">
        <v>26</v>
      </c>
      <c r="V14" s="3">
        <v>30</v>
      </c>
      <c r="W14" s="3">
        <v>26</v>
      </c>
      <c r="X14" s="3">
        <v>6</v>
      </c>
      <c r="Y14" s="3"/>
      <c r="Z14" s="5">
        <v>27</v>
      </c>
      <c r="AA14" s="5">
        <v>25</v>
      </c>
      <c r="AB14" s="5">
        <v>27</v>
      </c>
      <c r="AC14" s="5">
        <v>24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26</v>
      </c>
      <c r="F15" s="1367"/>
      <c r="G15" s="57">
        <v>29</v>
      </c>
      <c r="H15" s="3"/>
      <c r="I15" s="114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27</v>
      </c>
      <c r="S15" s="3"/>
      <c r="T15" s="86">
        <v>25</v>
      </c>
      <c r="U15" s="3"/>
      <c r="V15" s="3"/>
      <c r="W15" s="3">
        <v>26</v>
      </c>
      <c r="X15" s="3"/>
      <c r="Y15" s="3"/>
      <c r="Z15" s="5"/>
      <c r="AA15" s="5"/>
      <c r="AB15" s="5">
        <v>30</v>
      </c>
      <c r="AC15" s="5">
        <v>25</v>
      </c>
      <c r="AD15" s="5">
        <v>25</v>
      </c>
      <c r="AE15" s="1370"/>
    </row>
    <row r="16" spans="2:31" x14ac:dyDescent="0.25">
      <c r="B16" s="8">
        <v>3</v>
      </c>
      <c r="C16" s="3">
        <v>26</v>
      </c>
      <c r="D16" s="3"/>
      <c r="E16" s="3"/>
      <c r="F16" s="1367"/>
      <c r="G16" s="57">
        <v>25</v>
      </c>
      <c r="H16" s="3"/>
      <c r="I16" s="114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86">
        <v>24</v>
      </c>
      <c r="U16" s="3"/>
      <c r="V16" s="3"/>
      <c r="W16" s="3"/>
      <c r="X16" s="3"/>
      <c r="Y16" s="3"/>
      <c r="Z16" s="5"/>
      <c r="AA16" s="5"/>
      <c r="AB16" s="5">
        <v>24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24</v>
      </c>
      <c r="H17" s="16"/>
      <c r="I17" s="117"/>
      <c r="J17" s="16">
        <v>27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26</v>
      </c>
      <c r="U17" s="16"/>
      <c r="V17" s="16"/>
      <c r="W17" s="16"/>
      <c r="X17" s="16"/>
      <c r="Y17" s="16"/>
      <c r="Z17" s="17"/>
      <c r="AA17" s="17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29</v>
      </c>
      <c r="E18" s="20">
        <v>30</v>
      </c>
      <c r="F18" s="1367"/>
      <c r="G18" s="59">
        <v>29</v>
      </c>
      <c r="H18" s="20">
        <v>19</v>
      </c>
      <c r="I18" s="118">
        <v>32</v>
      </c>
      <c r="J18" s="20">
        <v>27</v>
      </c>
      <c r="K18" s="83">
        <v>30</v>
      </c>
      <c r="L18" s="20">
        <v>26</v>
      </c>
      <c r="M18" s="20">
        <v>24</v>
      </c>
      <c r="N18" s="23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29</v>
      </c>
      <c r="U18" s="20">
        <v>32</v>
      </c>
      <c r="V18" s="20">
        <v>26</v>
      </c>
      <c r="W18" s="20">
        <v>25</v>
      </c>
      <c r="X18" s="20">
        <v>8</v>
      </c>
      <c r="Y18" s="20">
        <v>5</v>
      </c>
      <c r="Z18" s="21">
        <v>18</v>
      </c>
      <c r="AA18" s="21">
        <v>28</v>
      </c>
      <c r="AB18" s="21">
        <v>29</v>
      </c>
      <c r="AC18" s="33">
        <v>26</v>
      </c>
      <c r="AD18" s="21">
        <v>32</v>
      </c>
      <c r="AE18" s="1368">
        <f>SUM(C18:AD22)</f>
        <v>2194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29</v>
      </c>
      <c r="H19" s="23">
        <v>28</v>
      </c>
      <c r="I19" s="119">
        <v>31</v>
      </c>
      <c r="J19" s="23">
        <v>29</v>
      </c>
      <c r="K19" s="35">
        <v>29</v>
      </c>
      <c r="L19" s="23">
        <v>24</v>
      </c>
      <c r="M19" s="23">
        <v>25</v>
      </c>
      <c r="N19" s="23">
        <v>26</v>
      </c>
      <c r="O19" s="23">
        <v>32</v>
      </c>
      <c r="P19" s="23">
        <v>30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4</v>
      </c>
      <c r="Z19" s="24">
        <v>28</v>
      </c>
      <c r="AA19" s="24">
        <v>26</v>
      </c>
      <c r="AB19" s="24">
        <v>29</v>
      </c>
      <c r="AC19" s="34">
        <v>25</v>
      </c>
      <c r="AD19" s="24">
        <v>30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31</v>
      </c>
      <c r="F20" s="1367"/>
      <c r="G20" s="60">
        <v>28</v>
      </c>
      <c r="H20" s="23"/>
      <c r="I20" s="120"/>
      <c r="J20" s="23">
        <v>27</v>
      </c>
      <c r="K20" s="35">
        <v>30</v>
      </c>
      <c r="L20" s="23"/>
      <c r="M20" s="23">
        <v>28</v>
      </c>
      <c r="N20" s="23">
        <v>29</v>
      </c>
      <c r="O20" s="23">
        <v>30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29</v>
      </c>
      <c r="D21" s="23"/>
      <c r="E21" s="23"/>
      <c r="F21" s="1367"/>
      <c r="G21" s="60">
        <v>28</v>
      </c>
      <c r="H21" s="23"/>
      <c r="I21" s="120"/>
      <c r="J21" s="23">
        <v>28</v>
      </c>
      <c r="K21" s="35"/>
      <c r="L21" s="23"/>
      <c r="M21" s="23"/>
      <c r="N21" s="132"/>
      <c r="O21" s="35"/>
      <c r="P21" s="23"/>
      <c r="Q21" s="23">
        <v>29</v>
      </c>
      <c r="R21" s="23">
        <v>31</v>
      </c>
      <c r="S21" s="23"/>
      <c r="T21" s="23">
        <v>29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121"/>
      <c r="J22" s="26"/>
      <c r="K22" s="36"/>
      <c r="L22" s="26"/>
      <c r="M22" s="26"/>
      <c r="N22" s="26"/>
      <c r="O22" s="26"/>
      <c r="P22" s="26"/>
      <c r="Q22" s="26">
        <v>30</v>
      </c>
      <c r="R22" s="89">
        <v>30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516</v>
      </c>
      <c r="D23" s="38">
        <f t="shared" si="0"/>
        <v>405</v>
      </c>
      <c r="E23" s="38">
        <f t="shared" si="0"/>
        <v>348</v>
      </c>
      <c r="F23" s="38">
        <f t="shared" si="0"/>
        <v>0</v>
      </c>
      <c r="G23" s="130">
        <f t="shared" si="0"/>
        <v>541</v>
      </c>
      <c r="H23" s="38">
        <f t="shared" si="0"/>
        <v>214</v>
      </c>
      <c r="I23" s="122">
        <f t="shared" si="0"/>
        <v>269</v>
      </c>
      <c r="J23" s="38">
        <f t="shared" si="0"/>
        <v>527</v>
      </c>
      <c r="K23" s="38">
        <f t="shared" si="0"/>
        <v>368</v>
      </c>
      <c r="L23" s="38">
        <f t="shared" si="0"/>
        <v>185</v>
      </c>
      <c r="M23" s="38">
        <f t="shared" si="0"/>
        <v>293</v>
      </c>
      <c r="N23" s="38">
        <f t="shared" si="0"/>
        <v>360</v>
      </c>
      <c r="O23" s="38">
        <v>340</v>
      </c>
      <c r="P23" s="38">
        <f t="shared" ref="P23:U23" si="1">SUM(P3:P22)</f>
        <v>242</v>
      </c>
      <c r="Q23" s="38">
        <f t="shared" si="1"/>
        <v>551</v>
      </c>
      <c r="R23" s="38">
        <f t="shared" si="1"/>
        <v>578</v>
      </c>
      <c r="S23" s="38">
        <f t="shared" si="1"/>
        <v>249</v>
      </c>
      <c r="T23" s="38">
        <f t="shared" si="1"/>
        <v>534</v>
      </c>
      <c r="U23" s="38">
        <f t="shared" si="1"/>
        <v>151</v>
      </c>
      <c r="V23" s="38">
        <v>225</v>
      </c>
      <c r="W23" s="38">
        <f t="shared" ref="W23:AE23" si="2">SUM(W3:W22)</f>
        <v>306</v>
      </c>
      <c r="X23" s="38">
        <f t="shared" si="2"/>
        <v>70</v>
      </c>
      <c r="Y23" s="38">
        <f t="shared" si="2"/>
        <v>45</v>
      </c>
      <c r="Z23" s="38">
        <f t="shared" si="2"/>
        <v>198</v>
      </c>
      <c r="AA23" s="38">
        <f t="shared" si="2"/>
        <v>228</v>
      </c>
      <c r="AB23" s="38">
        <f t="shared" si="2"/>
        <v>524</v>
      </c>
      <c r="AC23" s="38">
        <f t="shared" si="2"/>
        <v>311</v>
      </c>
      <c r="AD23" s="38">
        <f t="shared" si="2"/>
        <v>498</v>
      </c>
      <c r="AE23" s="38">
        <f t="shared" si="2"/>
        <v>9076</v>
      </c>
    </row>
    <row r="24" spans="2:31" x14ac:dyDescent="0.25">
      <c r="B24" s="28">
        <v>5</v>
      </c>
      <c r="C24" s="29">
        <v>28</v>
      </c>
      <c r="D24" s="29">
        <v>31</v>
      </c>
      <c r="E24" s="29">
        <v>27</v>
      </c>
      <c r="F24" s="1371"/>
      <c r="G24" s="68">
        <v>29</v>
      </c>
      <c r="H24" s="29">
        <v>19</v>
      </c>
      <c r="I24" s="68">
        <v>24</v>
      </c>
      <c r="J24" s="29">
        <v>25</v>
      </c>
      <c r="K24" s="84">
        <v>29</v>
      </c>
      <c r="L24" s="29">
        <v>25</v>
      </c>
      <c r="M24" s="29">
        <v>25</v>
      </c>
      <c r="N24" s="29">
        <v>29</v>
      </c>
      <c r="O24" s="29">
        <v>27</v>
      </c>
      <c r="P24" s="29">
        <v>29</v>
      </c>
      <c r="Q24" s="29">
        <v>29</v>
      </c>
      <c r="R24" s="29">
        <v>28</v>
      </c>
      <c r="S24" s="29">
        <v>27</v>
      </c>
      <c r="T24" s="85">
        <v>32</v>
      </c>
      <c r="U24" s="29">
        <v>23</v>
      </c>
      <c r="V24" s="29">
        <v>28</v>
      </c>
      <c r="W24" s="29">
        <v>30</v>
      </c>
      <c r="X24" s="29">
        <v>14</v>
      </c>
      <c r="Y24" s="29">
        <v>8</v>
      </c>
      <c r="Z24" s="32">
        <v>29</v>
      </c>
      <c r="AA24" s="32">
        <v>29</v>
      </c>
      <c r="AB24" s="32">
        <v>28</v>
      </c>
      <c r="AC24" s="32">
        <v>24</v>
      </c>
      <c r="AD24" s="5">
        <v>31</v>
      </c>
      <c r="AE24" s="39"/>
    </row>
    <row r="25" spans="2:31" x14ac:dyDescent="0.25">
      <c r="B25" s="8">
        <v>5</v>
      </c>
      <c r="C25" s="3">
        <v>32</v>
      </c>
      <c r="D25" s="3">
        <v>30</v>
      </c>
      <c r="E25" s="3">
        <v>29</v>
      </c>
      <c r="F25" s="1371"/>
      <c r="G25" s="57">
        <v>27</v>
      </c>
      <c r="H25" s="3">
        <v>19</v>
      </c>
      <c r="I25" s="57">
        <v>26</v>
      </c>
      <c r="J25" s="3">
        <v>26</v>
      </c>
      <c r="K25" s="81">
        <v>27</v>
      </c>
      <c r="L25" s="3">
        <v>19</v>
      </c>
      <c r="M25" s="3">
        <v>23</v>
      </c>
      <c r="N25" s="3">
        <v>32</v>
      </c>
      <c r="O25" s="3">
        <v>26</v>
      </c>
      <c r="P25" s="3">
        <v>29</v>
      </c>
      <c r="Q25" s="3">
        <v>29</v>
      </c>
      <c r="R25" s="3">
        <v>29</v>
      </c>
      <c r="S25" s="3">
        <v>26</v>
      </c>
      <c r="T25" s="86">
        <v>32</v>
      </c>
      <c r="U25" s="3">
        <v>25</v>
      </c>
      <c r="V25" s="3">
        <v>27</v>
      </c>
      <c r="W25" s="3">
        <v>28</v>
      </c>
      <c r="X25" s="3"/>
      <c r="Y25" s="3"/>
      <c r="Z25" s="5">
        <v>28</v>
      </c>
      <c r="AA25" s="5">
        <v>29</v>
      </c>
      <c r="AB25" s="5">
        <v>25</v>
      </c>
      <c r="AC25" s="5">
        <v>27</v>
      </c>
      <c r="AD25" s="5">
        <v>33</v>
      </c>
      <c r="AE25" s="39"/>
    </row>
    <row r="26" spans="2:31" x14ac:dyDescent="0.25">
      <c r="B26" s="8">
        <v>5</v>
      </c>
      <c r="C26" s="3">
        <v>22</v>
      </c>
      <c r="D26" s="3">
        <v>29</v>
      </c>
      <c r="E26" s="3"/>
      <c r="F26" s="1371"/>
      <c r="G26" s="57">
        <v>27</v>
      </c>
      <c r="H26" s="3"/>
      <c r="I26" s="114"/>
      <c r="J26" s="3">
        <v>27</v>
      </c>
      <c r="K26" s="81">
        <v>28</v>
      </c>
      <c r="L26" s="3"/>
      <c r="M26" s="3">
        <v>25</v>
      </c>
      <c r="N26" s="3">
        <v>26</v>
      </c>
      <c r="O26" s="3">
        <v>25</v>
      </c>
      <c r="P26" s="3"/>
      <c r="Q26" s="3">
        <v>29</v>
      </c>
      <c r="R26" s="3">
        <v>28</v>
      </c>
      <c r="S26" s="3"/>
      <c r="T26" s="86">
        <v>30</v>
      </c>
      <c r="U26" s="3"/>
      <c r="V26" s="3"/>
      <c r="W26" s="3">
        <v>24</v>
      </c>
      <c r="X26" s="3"/>
      <c r="Y26" s="3"/>
      <c r="Z26" s="5"/>
      <c r="AA26" s="5"/>
      <c r="AB26" s="5">
        <v>21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24</v>
      </c>
      <c r="E27" s="12"/>
      <c r="F27" s="1371"/>
      <c r="G27" s="57">
        <v>25</v>
      </c>
      <c r="H27" s="12"/>
      <c r="I27" s="115"/>
      <c r="J27" s="12">
        <v>25</v>
      </c>
      <c r="K27" s="82"/>
      <c r="L27" s="12"/>
      <c r="M27" s="12"/>
      <c r="N27" s="12"/>
      <c r="O27" s="12"/>
      <c r="P27" s="12"/>
      <c r="Q27" s="12">
        <v>30</v>
      </c>
      <c r="R27" s="12">
        <v>28</v>
      </c>
      <c r="S27" s="12"/>
      <c r="T27" s="101">
        <v>30</v>
      </c>
      <c r="U27" s="12"/>
      <c r="V27" s="12"/>
      <c r="W27" s="12"/>
      <c r="X27" s="12"/>
      <c r="Y27" s="12"/>
      <c r="Z27" s="13"/>
      <c r="AA27" s="13"/>
      <c r="AB27" s="13">
        <v>24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25</v>
      </c>
      <c r="H28" s="16"/>
      <c r="I28" s="117"/>
      <c r="J28" s="16">
        <v>25</v>
      </c>
      <c r="K28" s="9"/>
      <c r="L28" s="16"/>
      <c r="M28" s="16"/>
      <c r="N28" s="16"/>
      <c r="O28" s="16"/>
      <c r="P28" s="16"/>
      <c r="Q28" s="16">
        <v>30</v>
      </c>
      <c r="R28" s="46">
        <v>24</v>
      </c>
      <c r="S28" s="16"/>
      <c r="T28" s="102"/>
      <c r="U28" s="16"/>
      <c r="V28" s="16"/>
      <c r="W28" s="16"/>
      <c r="X28" s="16"/>
      <c r="Y28" s="16">
        <v>7</v>
      </c>
      <c r="Z28" s="17"/>
      <c r="AA28" s="17"/>
      <c r="AB28" s="17">
        <v>26</v>
      </c>
      <c r="AC28" s="17"/>
      <c r="AD28" s="40"/>
      <c r="AE28" s="41">
        <f>SUM(C24:AD28)</f>
        <v>2195</v>
      </c>
    </row>
    <row r="29" spans="2:31" x14ac:dyDescent="0.25">
      <c r="B29" s="19">
        <v>6</v>
      </c>
      <c r="C29" s="20">
        <v>28</v>
      </c>
      <c r="D29" s="20">
        <v>31</v>
      </c>
      <c r="E29" s="20">
        <v>29</v>
      </c>
      <c r="F29" s="1367"/>
      <c r="G29" s="59">
        <v>30</v>
      </c>
      <c r="H29" s="20">
        <v>27</v>
      </c>
      <c r="I29" s="118">
        <v>29</v>
      </c>
      <c r="J29" s="20">
        <v>25</v>
      </c>
      <c r="K29" s="83">
        <v>26</v>
      </c>
      <c r="L29" s="20">
        <v>18</v>
      </c>
      <c r="M29" s="20">
        <v>24</v>
      </c>
      <c r="N29" s="20">
        <v>30</v>
      </c>
      <c r="O29" s="20">
        <v>28</v>
      </c>
      <c r="P29" s="20">
        <v>24</v>
      </c>
      <c r="Q29" s="20">
        <v>28</v>
      </c>
      <c r="R29" s="20">
        <v>24</v>
      </c>
      <c r="S29" s="20">
        <v>26</v>
      </c>
      <c r="T29" s="20">
        <v>30</v>
      </c>
      <c r="U29" s="20">
        <v>33</v>
      </c>
      <c r="V29" s="20">
        <v>26</v>
      </c>
      <c r="W29" s="20">
        <v>27</v>
      </c>
      <c r="X29" s="20">
        <v>13</v>
      </c>
      <c r="Y29" s="20">
        <v>12</v>
      </c>
      <c r="Z29" s="21">
        <v>23</v>
      </c>
      <c r="AA29" s="21">
        <v>31</v>
      </c>
      <c r="AB29" s="21">
        <v>27</v>
      </c>
      <c r="AC29" s="21">
        <v>22</v>
      </c>
      <c r="AD29" s="21">
        <v>26</v>
      </c>
      <c r="AE29" s="42"/>
    </row>
    <row r="30" spans="2:31" x14ac:dyDescent="0.25">
      <c r="B30" s="22">
        <v>6</v>
      </c>
      <c r="C30" s="23">
        <v>29</v>
      </c>
      <c r="D30" s="23">
        <v>24</v>
      </c>
      <c r="E30" s="23">
        <v>29</v>
      </c>
      <c r="F30" s="1367"/>
      <c r="G30" s="60">
        <v>28</v>
      </c>
      <c r="H30" s="23">
        <v>26</v>
      </c>
      <c r="I30" s="119">
        <v>24</v>
      </c>
      <c r="J30" s="23">
        <v>25</v>
      </c>
      <c r="K30" s="35">
        <v>27</v>
      </c>
      <c r="L30" s="23">
        <v>18</v>
      </c>
      <c r="M30" s="23">
        <v>26</v>
      </c>
      <c r="N30" s="23">
        <v>29</v>
      </c>
      <c r="O30" s="23">
        <v>25</v>
      </c>
      <c r="P30" s="23">
        <v>25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26</v>
      </c>
      <c r="W30" s="23">
        <v>25</v>
      </c>
      <c r="X30" s="23"/>
      <c r="Y30" s="23"/>
      <c r="Z30" s="24">
        <v>27</v>
      </c>
      <c r="AA30" s="24">
        <v>30</v>
      </c>
      <c r="AB30" s="24">
        <v>25</v>
      </c>
      <c r="AC30" s="24">
        <v>27</v>
      </c>
      <c r="AD30" s="24">
        <v>28</v>
      </c>
      <c r="AE30" s="42"/>
    </row>
    <row r="31" spans="2:31" x14ac:dyDescent="0.25">
      <c r="B31" s="22">
        <v>6</v>
      </c>
      <c r="C31" s="23">
        <v>22</v>
      </c>
      <c r="D31" s="23">
        <v>22</v>
      </c>
      <c r="E31" s="23"/>
      <c r="F31" s="1367"/>
      <c r="G31" s="60">
        <v>30</v>
      </c>
      <c r="H31" s="23"/>
      <c r="I31" s="120"/>
      <c r="J31" s="23">
        <v>26</v>
      </c>
      <c r="K31" s="35">
        <v>26</v>
      </c>
      <c r="L31" s="23"/>
      <c r="M31" s="23">
        <v>27</v>
      </c>
      <c r="N31" s="23">
        <v>25</v>
      </c>
      <c r="O31" s="23">
        <v>28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13</v>
      </c>
      <c r="W31" s="23">
        <v>23</v>
      </c>
      <c r="X31" s="23"/>
      <c r="Y31" s="23"/>
      <c r="Z31" s="24"/>
      <c r="AA31" s="24"/>
      <c r="AB31" s="24">
        <v>24</v>
      </c>
      <c r="AC31" s="24">
        <v>24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0">
        <v>28</v>
      </c>
      <c r="H32" s="23"/>
      <c r="I32" s="120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28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121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27</v>
      </c>
      <c r="AC33" s="27"/>
      <c r="AD33" s="27"/>
      <c r="AE33" s="43">
        <f>SUM(C29:AD33)</f>
        <v>2140</v>
      </c>
    </row>
    <row r="34" spans="2:31" x14ac:dyDescent="0.25">
      <c r="B34" s="28">
        <v>7</v>
      </c>
      <c r="C34" s="29">
        <v>27</v>
      </c>
      <c r="D34" s="29">
        <v>30</v>
      </c>
      <c r="E34" s="29">
        <v>27</v>
      </c>
      <c r="F34" s="29">
        <v>26</v>
      </c>
      <c r="G34" s="68">
        <v>29</v>
      </c>
      <c r="H34" s="29">
        <v>22</v>
      </c>
      <c r="I34" s="68">
        <v>29</v>
      </c>
      <c r="J34" s="29">
        <v>28</v>
      </c>
      <c r="K34" s="84">
        <v>30</v>
      </c>
      <c r="L34" s="29">
        <v>21</v>
      </c>
      <c r="M34" s="29">
        <v>22</v>
      </c>
      <c r="N34" s="29">
        <v>29</v>
      </c>
      <c r="O34" s="29">
        <v>26</v>
      </c>
      <c r="P34" s="29">
        <v>32</v>
      </c>
      <c r="Q34" s="29">
        <v>31</v>
      </c>
      <c r="R34" s="29">
        <v>32</v>
      </c>
      <c r="S34" s="29">
        <v>26</v>
      </c>
      <c r="T34" s="85">
        <v>30</v>
      </c>
      <c r="U34" s="29">
        <v>23</v>
      </c>
      <c r="V34" s="29">
        <v>25</v>
      </c>
      <c r="W34" s="29">
        <v>21</v>
      </c>
      <c r="X34" s="29">
        <v>10</v>
      </c>
      <c r="Y34" s="29">
        <v>11</v>
      </c>
      <c r="Z34" s="32">
        <v>25</v>
      </c>
      <c r="AA34" s="32">
        <v>23</v>
      </c>
      <c r="AB34" s="32">
        <v>32</v>
      </c>
      <c r="AC34" s="90">
        <v>25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28</v>
      </c>
      <c r="F35" s="3">
        <v>26</v>
      </c>
      <c r="G35" s="57">
        <v>33</v>
      </c>
      <c r="H35" s="3">
        <v>22</v>
      </c>
      <c r="I35" s="57">
        <v>30</v>
      </c>
      <c r="J35" s="3">
        <v>28</v>
      </c>
      <c r="K35" s="81">
        <v>30</v>
      </c>
      <c r="L35" s="3">
        <v>20</v>
      </c>
      <c r="M35" s="3">
        <v>20</v>
      </c>
      <c r="N35" s="3">
        <v>30</v>
      </c>
      <c r="O35" s="3">
        <v>25</v>
      </c>
      <c r="P35" s="3">
        <v>33</v>
      </c>
      <c r="Q35" s="3">
        <v>32</v>
      </c>
      <c r="R35" s="3">
        <v>31</v>
      </c>
      <c r="S35" s="3">
        <v>26</v>
      </c>
      <c r="T35" s="86">
        <v>33</v>
      </c>
      <c r="U35" s="3">
        <v>13</v>
      </c>
      <c r="V35" s="3">
        <v>25</v>
      </c>
      <c r="W35" s="3">
        <v>19</v>
      </c>
      <c r="X35" s="3">
        <v>9</v>
      </c>
      <c r="Y35" s="3">
        <v>6</v>
      </c>
      <c r="Z35" s="5"/>
      <c r="AA35" s="5">
        <v>25</v>
      </c>
      <c r="AB35" s="5">
        <v>28</v>
      </c>
      <c r="AC35" s="5">
        <v>28</v>
      </c>
      <c r="AD35" s="5">
        <v>27</v>
      </c>
      <c r="AE35" s="39"/>
    </row>
    <row r="36" spans="2:31" x14ac:dyDescent="0.25">
      <c r="B36" s="8">
        <v>7</v>
      </c>
      <c r="C36" s="3">
        <v>31</v>
      </c>
      <c r="D36" s="3">
        <v>27</v>
      </c>
      <c r="E36" s="3"/>
      <c r="F36" s="3"/>
      <c r="G36" s="57">
        <v>22</v>
      </c>
      <c r="H36" s="3"/>
      <c r="I36" s="114"/>
      <c r="J36" s="3">
        <v>30</v>
      </c>
      <c r="K36" s="81">
        <v>29</v>
      </c>
      <c r="L36" s="3"/>
      <c r="M36" s="3">
        <v>24</v>
      </c>
      <c r="N36" s="3">
        <v>29</v>
      </c>
      <c r="O36" s="3">
        <v>25</v>
      </c>
      <c r="P36" s="3"/>
      <c r="Q36" s="3">
        <v>30</v>
      </c>
      <c r="R36" s="3">
        <v>29</v>
      </c>
      <c r="S36" s="3"/>
      <c r="T36" s="86">
        <v>31</v>
      </c>
      <c r="U36" s="3"/>
      <c r="V36" s="3"/>
      <c r="W36" s="3"/>
      <c r="X36" s="3">
        <v>8</v>
      </c>
      <c r="Y36" s="3"/>
      <c r="Z36" s="5"/>
      <c r="AA36" s="5"/>
      <c r="AB36" s="5">
        <v>28</v>
      </c>
      <c r="AC36" s="5">
        <v>26</v>
      </c>
      <c r="AD36" s="5">
        <v>28</v>
      </c>
      <c r="AE36" s="39"/>
    </row>
    <row r="37" spans="2:31" x14ac:dyDescent="0.25">
      <c r="B37" s="8">
        <v>7</v>
      </c>
      <c r="C37" s="3">
        <v>30</v>
      </c>
      <c r="D37" s="3"/>
      <c r="E37" s="3"/>
      <c r="F37" s="3"/>
      <c r="G37" s="57"/>
      <c r="H37" s="3"/>
      <c r="I37" s="114"/>
      <c r="J37" s="3">
        <v>27</v>
      </c>
      <c r="K37" s="81">
        <v>28</v>
      </c>
      <c r="L37" s="3"/>
      <c r="M37" s="3"/>
      <c r="N37" s="3"/>
      <c r="O37" s="3"/>
      <c r="P37" s="3"/>
      <c r="Q37" s="3">
        <v>30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2038</v>
      </c>
    </row>
    <row r="39" spans="2:31" x14ac:dyDescent="0.25">
      <c r="B39" s="19">
        <v>8</v>
      </c>
      <c r="C39" s="20">
        <v>29</v>
      </c>
      <c r="D39" s="20">
        <v>30</v>
      </c>
      <c r="E39" s="20">
        <v>25</v>
      </c>
      <c r="F39" s="20">
        <v>27</v>
      </c>
      <c r="G39" s="59">
        <v>27</v>
      </c>
      <c r="H39" s="20">
        <v>30</v>
      </c>
      <c r="I39" s="118">
        <v>27</v>
      </c>
      <c r="J39" s="20">
        <v>25</v>
      </c>
      <c r="K39" s="83">
        <v>29</v>
      </c>
      <c r="L39" s="20">
        <v>24</v>
      </c>
      <c r="M39" s="20">
        <v>26</v>
      </c>
      <c r="N39" s="20">
        <v>25</v>
      </c>
      <c r="O39" s="20">
        <v>28</v>
      </c>
      <c r="P39" s="20">
        <v>32</v>
      </c>
      <c r="Q39" s="20">
        <v>31</v>
      </c>
      <c r="R39" s="20">
        <v>27</v>
      </c>
      <c r="S39" s="20">
        <v>25</v>
      </c>
      <c r="T39" s="20">
        <v>32</v>
      </c>
      <c r="U39" s="20">
        <v>32</v>
      </c>
      <c r="V39" s="20">
        <v>29</v>
      </c>
      <c r="W39" s="20">
        <v>27</v>
      </c>
      <c r="X39" s="20">
        <v>11</v>
      </c>
      <c r="Y39" s="20">
        <v>10</v>
      </c>
      <c r="Z39" s="21">
        <v>27</v>
      </c>
      <c r="AA39" s="21">
        <v>26</v>
      </c>
      <c r="AB39" s="21">
        <v>33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29</v>
      </c>
      <c r="D40" s="23">
        <v>32</v>
      </c>
      <c r="E40" s="23">
        <v>25</v>
      </c>
      <c r="F40" s="23">
        <v>26</v>
      </c>
      <c r="G40" s="60">
        <v>26</v>
      </c>
      <c r="H40" s="23">
        <v>27</v>
      </c>
      <c r="I40" s="119">
        <v>27</v>
      </c>
      <c r="J40" s="23">
        <v>25</v>
      </c>
      <c r="K40" s="35">
        <v>30</v>
      </c>
      <c r="L40" s="23">
        <v>21</v>
      </c>
      <c r="M40" s="23">
        <v>24</v>
      </c>
      <c r="N40" s="23">
        <v>27</v>
      </c>
      <c r="O40" s="23">
        <v>25</v>
      </c>
      <c r="P40" s="23"/>
      <c r="Q40" s="23">
        <v>28</v>
      </c>
      <c r="R40" s="23">
        <v>26</v>
      </c>
      <c r="S40" s="23">
        <v>25</v>
      </c>
      <c r="T40" s="23">
        <v>31</v>
      </c>
      <c r="U40" s="23"/>
      <c r="V40" s="23">
        <v>30</v>
      </c>
      <c r="W40" s="23">
        <v>30</v>
      </c>
      <c r="X40" s="23"/>
      <c r="Y40" s="23"/>
      <c r="Z40" s="24">
        <v>26</v>
      </c>
      <c r="AA40" s="24">
        <v>23</v>
      </c>
      <c r="AB40" s="24">
        <v>32</v>
      </c>
      <c r="AC40" s="24">
        <v>26</v>
      </c>
      <c r="AD40" s="24">
        <v>21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120"/>
      <c r="J41" s="23">
        <v>25</v>
      </c>
      <c r="K41" s="35">
        <v>29</v>
      </c>
      <c r="L41" s="23"/>
      <c r="M41" s="23">
        <v>26</v>
      </c>
      <c r="N41" s="23">
        <v>26</v>
      </c>
      <c r="O41" s="23">
        <v>25</v>
      </c>
      <c r="P41" s="23"/>
      <c r="Q41" s="23">
        <v>29</v>
      </c>
      <c r="R41" s="23">
        <v>30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26</v>
      </c>
      <c r="AD41" s="24">
        <v>23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120"/>
      <c r="J42" s="23">
        <v>24</v>
      </c>
      <c r="K42" s="35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24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4">
        <v>24</v>
      </c>
      <c r="H43" s="26"/>
      <c r="I43" s="121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1982</v>
      </c>
    </row>
    <row r="44" spans="2:31" x14ac:dyDescent="0.25">
      <c r="B44" s="28">
        <v>9</v>
      </c>
      <c r="C44" s="29">
        <v>34</v>
      </c>
      <c r="D44" s="29">
        <v>30</v>
      </c>
      <c r="E44" s="29">
        <v>25</v>
      </c>
      <c r="F44" s="29">
        <v>27</v>
      </c>
      <c r="G44" s="68">
        <v>28</v>
      </c>
      <c r="H44" s="29">
        <v>27</v>
      </c>
      <c r="I44" s="123">
        <v>27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85">
        <v>30</v>
      </c>
      <c r="U44" s="29">
        <v>23</v>
      </c>
      <c r="V44" s="29">
        <v>27</v>
      </c>
      <c r="W44" s="29">
        <v>21</v>
      </c>
      <c r="X44" s="29">
        <v>12</v>
      </c>
      <c r="Y44" s="29">
        <v>9</v>
      </c>
      <c r="Z44" s="31">
        <v>23</v>
      </c>
      <c r="AA44" s="31">
        <v>21</v>
      </c>
      <c r="AB44" s="32">
        <v>26</v>
      </c>
      <c r="AC44" s="90">
        <v>27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24</v>
      </c>
      <c r="F45" s="3">
        <v>26</v>
      </c>
      <c r="G45" s="57">
        <v>26</v>
      </c>
      <c r="H45" s="3"/>
      <c r="I45" s="114"/>
      <c r="J45" s="3">
        <v>29</v>
      </c>
      <c r="K45" s="81">
        <v>28</v>
      </c>
      <c r="L45" s="3">
        <v>23</v>
      </c>
      <c r="M45" s="3">
        <v>27</v>
      </c>
      <c r="N45" s="3">
        <v>29</v>
      </c>
      <c r="O45" s="3">
        <v>27</v>
      </c>
      <c r="P45" s="3">
        <v>29</v>
      </c>
      <c r="Q45" s="3">
        <v>31</v>
      </c>
      <c r="R45" s="3">
        <v>29</v>
      </c>
      <c r="S45" s="3">
        <v>26</v>
      </c>
      <c r="T45" s="86">
        <v>30</v>
      </c>
      <c r="U45" s="3">
        <v>17</v>
      </c>
      <c r="V45" s="79">
        <v>21</v>
      </c>
      <c r="W45" s="3">
        <v>17</v>
      </c>
      <c r="X45" s="3"/>
      <c r="Y45" s="3"/>
      <c r="Z45" s="10">
        <v>20</v>
      </c>
      <c r="AA45" s="10">
        <v>22</v>
      </c>
      <c r="AB45" s="5">
        <v>24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31</v>
      </c>
      <c r="D46" s="3"/>
      <c r="E46" s="3"/>
      <c r="F46" s="3">
        <v>26</v>
      </c>
      <c r="G46" s="57">
        <v>26</v>
      </c>
      <c r="H46" s="3"/>
      <c r="I46" s="114"/>
      <c r="J46" s="3">
        <v>28</v>
      </c>
      <c r="K46" s="81">
        <v>27</v>
      </c>
      <c r="L46" s="3"/>
      <c r="M46" s="3"/>
      <c r="N46" s="3">
        <v>28</v>
      </c>
      <c r="O46" s="3">
        <v>27</v>
      </c>
      <c r="P46" s="3"/>
      <c r="Q46" s="3">
        <v>31</v>
      </c>
      <c r="R46" s="3">
        <v>29</v>
      </c>
      <c r="S46" s="3"/>
      <c r="T46" s="86">
        <v>25</v>
      </c>
      <c r="U46" s="3"/>
      <c r="V46" s="3"/>
      <c r="W46" s="3"/>
      <c r="X46" s="3"/>
      <c r="Y46" s="3"/>
      <c r="Z46" s="5"/>
      <c r="AA46" s="5"/>
      <c r="AB46" s="5">
        <v>28</v>
      </c>
      <c r="AC46" s="5"/>
      <c r="AD46" s="5">
        <v>28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69">
        <v>26</v>
      </c>
      <c r="H47" s="3"/>
      <c r="I47" s="114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22</v>
      </c>
      <c r="S47" s="3"/>
      <c r="T47" s="86"/>
      <c r="U47" s="3"/>
      <c r="V47" s="3"/>
      <c r="W47" s="3"/>
      <c r="X47" s="3"/>
      <c r="Y47" s="3">
        <v>5</v>
      </c>
      <c r="Z47" s="5"/>
      <c r="AA47" s="5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17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2</v>
      </c>
      <c r="Z48" s="45"/>
      <c r="AA48" s="45"/>
      <c r="AB48" s="17"/>
      <c r="AC48" s="46"/>
      <c r="AD48" s="17"/>
      <c r="AE48" s="41">
        <f>SUM(C44:AD48)</f>
        <v>1845</v>
      </c>
    </row>
    <row r="49" spans="1:31" x14ac:dyDescent="0.25">
      <c r="B49" s="47" t="s">
        <v>28</v>
      </c>
      <c r="C49" s="48">
        <f t="shared" ref="C49:N49" si="3">SUM(C24:C48)</f>
        <v>636</v>
      </c>
      <c r="D49" s="48">
        <f t="shared" si="3"/>
        <v>424</v>
      </c>
      <c r="E49" s="48">
        <f t="shared" si="3"/>
        <v>289</v>
      </c>
      <c r="F49" s="48">
        <f t="shared" si="3"/>
        <v>210</v>
      </c>
      <c r="G49" s="131">
        <f t="shared" si="3"/>
        <v>569</v>
      </c>
      <c r="H49" s="48">
        <f t="shared" si="3"/>
        <v>219</v>
      </c>
      <c r="I49" s="124">
        <f t="shared" si="3"/>
        <v>243</v>
      </c>
      <c r="J49" s="48">
        <f t="shared" si="3"/>
        <v>580</v>
      </c>
      <c r="K49" s="87">
        <f t="shared" si="3"/>
        <v>509</v>
      </c>
      <c r="L49" s="48">
        <f t="shared" si="3"/>
        <v>210</v>
      </c>
      <c r="M49" s="48">
        <f t="shared" si="3"/>
        <v>346</v>
      </c>
      <c r="N49" s="48">
        <f t="shared" si="3"/>
        <v>422</v>
      </c>
      <c r="O49" s="48">
        <v>420</v>
      </c>
      <c r="P49" s="48">
        <f t="shared" ref="P49:U49" si="4">SUM(P24:P48)</f>
        <v>264</v>
      </c>
      <c r="Q49" s="48">
        <f t="shared" si="4"/>
        <v>594</v>
      </c>
      <c r="R49" s="48">
        <f t="shared" si="4"/>
        <v>607</v>
      </c>
      <c r="S49" s="48">
        <f t="shared" si="4"/>
        <v>260</v>
      </c>
      <c r="T49" s="48">
        <f t="shared" si="4"/>
        <v>548</v>
      </c>
      <c r="U49" s="48">
        <f t="shared" si="4"/>
        <v>189</v>
      </c>
      <c r="V49" s="48">
        <v>277</v>
      </c>
      <c r="W49" s="48">
        <f t="shared" ref="W49:AD49" si="5">SUM(W24:W48)</f>
        <v>292</v>
      </c>
      <c r="X49" s="48">
        <f t="shared" si="5"/>
        <v>77</v>
      </c>
      <c r="Y49" s="48">
        <f t="shared" si="5"/>
        <v>75</v>
      </c>
      <c r="Z49" s="48">
        <f t="shared" si="5"/>
        <v>228</v>
      </c>
      <c r="AA49" s="48">
        <f t="shared" si="5"/>
        <v>259</v>
      </c>
      <c r="AB49" s="48">
        <f t="shared" si="5"/>
        <v>570</v>
      </c>
      <c r="AC49" s="48">
        <f t="shared" si="5"/>
        <v>355</v>
      </c>
      <c r="AD49" s="48">
        <f t="shared" si="5"/>
        <v>528</v>
      </c>
      <c r="AE49" s="48">
        <f>SUM(AE27:AE48)</f>
        <v>10200</v>
      </c>
    </row>
    <row r="50" spans="1:31" x14ac:dyDescent="0.25">
      <c r="B50" s="49">
        <v>10</v>
      </c>
      <c r="C50" s="50">
        <v>27</v>
      </c>
      <c r="D50" s="50">
        <v>21</v>
      </c>
      <c r="E50" s="50">
        <v>29</v>
      </c>
      <c r="F50" s="50">
        <v>26</v>
      </c>
      <c r="G50" s="59">
        <v>25</v>
      </c>
      <c r="H50" s="50">
        <v>20</v>
      </c>
      <c r="I50" s="125">
        <v>26</v>
      </c>
      <c r="J50" s="50">
        <v>28</v>
      </c>
      <c r="K50" s="88">
        <v>32</v>
      </c>
      <c r="L50" s="50">
        <v>22</v>
      </c>
      <c r="M50" s="50">
        <v>22</v>
      </c>
      <c r="N50" s="50">
        <v>29</v>
      </c>
      <c r="O50" s="50">
        <v>25</v>
      </c>
      <c r="P50" s="50">
        <v>22</v>
      </c>
      <c r="Q50" s="50">
        <v>32</v>
      </c>
      <c r="R50" s="50">
        <v>26</v>
      </c>
      <c r="S50" s="50">
        <v>23</v>
      </c>
      <c r="T50" s="50">
        <v>29</v>
      </c>
      <c r="U50" s="50">
        <v>20</v>
      </c>
      <c r="V50" s="50">
        <v>20</v>
      </c>
      <c r="W50" s="50">
        <v>23</v>
      </c>
      <c r="X50" s="50"/>
      <c r="Y50" s="50">
        <v>2</v>
      </c>
      <c r="Z50" s="51">
        <v>19</v>
      </c>
      <c r="AA50" s="51">
        <v>25</v>
      </c>
      <c r="AB50" s="51">
        <v>27</v>
      </c>
      <c r="AC50" s="51">
        <v>30</v>
      </c>
      <c r="AD50" s="51">
        <v>24</v>
      </c>
      <c r="AE50" s="52"/>
    </row>
    <row r="51" spans="1:31" x14ac:dyDescent="0.25">
      <c r="B51" s="22">
        <v>10</v>
      </c>
      <c r="C51" s="23">
        <v>25</v>
      </c>
      <c r="D51" s="23"/>
      <c r="E51" s="23"/>
      <c r="F51" s="23">
        <v>27</v>
      </c>
      <c r="G51" s="61">
        <v>27</v>
      </c>
      <c r="H51" s="23"/>
      <c r="I51" s="120"/>
      <c r="J51" s="23">
        <v>28</v>
      </c>
      <c r="K51" s="35"/>
      <c r="L51" s="23">
        <v>16</v>
      </c>
      <c r="M51" s="23">
        <v>20</v>
      </c>
      <c r="N51" s="23">
        <v>31</v>
      </c>
      <c r="O51" s="23">
        <v>22</v>
      </c>
      <c r="P51" s="23"/>
      <c r="Q51" s="23">
        <v>30</v>
      </c>
      <c r="R51" s="23">
        <v>21</v>
      </c>
      <c r="S51" s="23">
        <v>18</v>
      </c>
      <c r="T51" s="23">
        <v>30</v>
      </c>
      <c r="U51" s="23"/>
      <c r="V51" s="23"/>
      <c r="W51" s="23"/>
      <c r="X51" s="23"/>
      <c r="Y51" s="23"/>
      <c r="Z51" s="24"/>
      <c r="AA51" s="24"/>
      <c r="AB51" s="24">
        <v>31</v>
      </c>
      <c r="AC51" s="24"/>
      <c r="AD51" s="24">
        <v>31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7"/>
      <c r="H52" s="26"/>
      <c r="I52" s="121"/>
      <c r="J52" s="26">
        <v>21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1089</v>
      </c>
    </row>
    <row r="53" spans="1:31" x14ac:dyDescent="0.25">
      <c r="B53" s="28">
        <v>11</v>
      </c>
      <c r="C53" s="29">
        <v>25</v>
      </c>
      <c r="D53" s="29">
        <v>23</v>
      </c>
      <c r="E53" s="29">
        <v>24</v>
      </c>
      <c r="F53" s="29">
        <v>21</v>
      </c>
      <c r="G53" s="68">
        <v>23</v>
      </c>
      <c r="H53" s="29">
        <v>20</v>
      </c>
      <c r="I53" s="123">
        <v>20</v>
      </c>
      <c r="J53" s="29">
        <v>18</v>
      </c>
      <c r="K53" s="84">
        <v>28</v>
      </c>
      <c r="L53" s="29">
        <v>26</v>
      </c>
      <c r="M53" s="29"/>
      <c r="N53" s="29"/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>
        <v>25</v>
      </c>
      <c r="V53" s="29">
        <v>20</v>
      </c>
      <c r="W53" s="29">
        <v>15</v>
      </c>
      <c r="X53" s="29"/>
      <c r="Y53" s="29">
        <v>4</v>
      </c>
      <c r="Z53" s="32"/>
      <c r="AA53" s="32">
        <v>21</v>
      </c>
      <c r="AB53" s="32">
        <v>23</v>
      </c>
      <c r="AC53" s="32">
        <v>28</v>
      </c>
      <c r="AD53" s="32">
        <v>28</v>
      </c>
      <c r="AE53" s="39"/>
    </row>
    <row r="54" spans="1:31" x14ac:dyDescent="0.25">
      <c r="B54" s="8">
        <v>11</v>
      </c>
      <c r="C54" s="3">
        <v>22</v>
      </c>
      <c r="D54" s="3"/>
      <c r="E54" s="3"/>
      <c r="F54" s="3">
        <v>24</v>
      </c>
      <c r="G54" s="69">
        <v>23</v>
      </c>
      <c r="H54" s="3"/>
      <c r="I54" s="114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25</v>
      </c>
      <c r="U54" s="3"/>
      <c r="V54" s="3">
        <v>1</v>
      </c>
      <c r="W54" s="3"/>
      <c r="X54" s="3"/>
      <c r="Y54" s="3"/>
      <c r="Z54" s="5"/>
      <c r="AA54" s="5"/>
      <c r="AB54" s="5">
        <v>25</v>
      </c>
      <c r="AC54" s="5">
        <v>27</v>
      </c>
      <c r="AD54" s="5">
        <v>25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899</v>
      </c>
    </row>
    <row r="57" spans="1:31" x14ac:dyDescent="0.25">
      <c r="B57" s="37" t="s">
        <v>30</v>
      </c>
      <c r="C57" s="38">
        <f t="shared" ref="C57:AD57" si="6">SUM(C50:C56)</f>
        <v>99</v>
      </c>
      <c r="D57" s="38">
        <f t="shared" si="6"/>
        <v>44</v>
      </c>
      <c r="E57" s="38">
        <f t="shared" si="6"/>
        <v>53</v>
      </c>
      <c r="F57" s="38">
        <f t="shared" si="6"/>
        <v>148</v>
      </c>
      <c r="G57" s="73">
        <f t="shared" si="6"/>
        <v>98</v>
      </c>
      <c r="H57" s="38">
        <f t="shared" si="6"/>
        <v>40</v>
      </c>
      <c r="I57" s="38">
        <f t="shared" si="6"/>
        <v>46</v>
      </c>
      <c r="J57" s="38">
        <f t="shared" si="6"/>
        <v>149</v>
      </c>
      <c r="K57" s="38">
        <f t="shared" si="6"/>
        <v>60</v>
      </c>
      <c r="L57" s="38">
        <f t="shared" si="6"/>
        <v>64</v>
      </c>
      <c r="M57" s="38">
        <f t="shared" si="6"/>
        <v>42</v>
      </c>
      <c r="N57" s="38">
        <f t="shared" si="6"/>
        <v>60</v>
      </c>
      <c r="O57" s="38">
        <f t="shared" si="6"/>
        <v>96</v>
      </c>
      <c r="P57" s="38">
        <f t="shared" si="6"/>
        <v>42</v>
      </c>
      <c r="Q57" s="38">
        <f t="shared" si="6"/>
        <v>137</v>
      </c>
      <c r="R57" s="38">
        <f t="shared" si="6"/>
        <v>95</v>
      </c>
      <c r="S57" s="38">
        <f t="shared" si="6"/>
        <v>84</v>
      </c>
      <c r="T57" s="38">
        <f t="shared" si="6"/>
        <v>104</v>
      </c>
      <c r="U57" s="38">
        <f t="shared" si="6"/>
        <v>45</v>
      </c>
      <c r="V57" s="38">
        <f t="shared" si="6"/>
        <v>41</v>
      </c>
      <c r="W57" s="38">
        <f t="shared" si="6"/>
        <v>38</v>
      </c>
      <c r="X57" s="38">
        <f t="shared" si="6"/>
        <v>0</v>
      </c>
      <c r="Y57" s="38">
        <f t="shared" si="6"/>
        <v>6</v>
      </c>
      <c r="Z57" s="38">
        <f t="shared" si="6"/>
        <v>19</v>
      </c>
      <c r="AA57" s="38">
        <f t="shared" si="6"/>
        <v>47</v>
      </c>
      <c r="AB57" s="38">
        <f t="shared" si="6"/>
        <v>138</v>
      </c>
      <c r="AC57" s="38">
        <f t="shared" si="6"/>
        <v>85</v>
      </c>
      <c r="AD57" s="38">
        <f t="shared" si="6"/>
        <v>108</v>
      </c>
      <c r="AE57" s="38">
        <f>SUM(AE51:AE56)</f>
        <v>1988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AE59" si="7">C23+C49+C57</f>
        <v>1251</v>
      </c>
      <c r="D59" s="56">
        <f t="shared" si="7"/>
        <v>873</v>
      </c>
      <c r="E59" s="56">
        <f t="shared" si="7"/>
        <v>690</v>
      </c>
      <c r="F59" s="56">
        <f t="shared" si="7"/>
        <v>358</v>
      </c>
      <c r="G59" s="56">
        <f t="shared" si="7"/>
        <v>1208</v>
      </c>
      <c r="H59" s="56">
        <f t="shared" si="7"/>
        <v>473</v>
      </c>
      <c r="I59" s="126">
        <f t="shared" si="7"/>
        <v>558</v>
      </c>
      <c r="J59" s="56">
        <f t="shared" si="7"/>
        <v>1256</v>
      </c>
      <c r="K59" s="56">
        <f t="shared" si="7"/>
        <v>937</v>
      </c>
      <c r="L59" s="56">
        <f t="shared" si="7"/>
        <v>459</v>
      </c>
      <c r="M59" s="56">
        <f t="shared" si="7"/>
        <v>681</v>
      </c>
      <c r="N59" s="56">
        <f t="shared" si="7"/>
        <v>842</v>
      </c>
      <c r="O59" s="56">
        <f t="shared" si="7"/>
        <v>856</v>
      </c>
      <c r="P59" s="56">
        <f t="shared" si="7"/>
        <v>548</v>
      </c>
      <c r="Q59" s="56">
        <f t="shared" si="7"/>
        <v>1282</v>
      </c>
      <c r="R59" s="56">
        <f t="shared" si="7"/>
        <v>1280</v>
      </c>
      <c r="S59" s="56">
        <f t="shared" si="7"/>
        <v>593</v>
      </c>
      <c r="T59" s="56">
        <f t="shared" si="7"/>
        <v>1186</v>
      </c>
      <c r="U59" s="56">
        <f t="shared" si="7"/>
        <v>385</v>
      </c>
      <c r="V59" s="56">
        <f t="shared" si="7"/>
        <v>543</v>
      </c>
      <c r="W59" s="56">
        <f t="shared" si="7"/>
        <v>636</v>
      </c>
      <c r="X59" s="56">
        <f t="shared" si="7"/>
        <v>147</v>
      </c>
      <c r="Y59" s="56">
        <f t="shared" si="7"/>
        <v>126</v>
      </c>
      <c r="Z59" s="56">
        <f t="shared" si="7"/>
        <v>445</v>
      </c>
      <c r="AA59" s="56">
        <f t="shared" si="7"/>
        <v>534</v>
      </c>
      <c r="AB59" s="56">
        <f t="shared" si="7"/>
        <v>1232</v>
      </c>
      <c r="AC59" s="56">
        <f t="shared" si="7"/>
        <v>751</v>
      </c>
      <c r="AD59" s="56">
        <f t="shared" si="7"/>
        <v>1134</v>
      </c>
      <c r="AE59" s="56">
        <f t="shared" si="7"/>
        <v>21264</v>
      </c>
    </row>
    <row r="60" spans="1:31" x14ac:dyDescent="0.25">
      <c r="G60"/>
      <c r="I60"/>
      <c r="K60"/>
      <c r="T60"/>
    </row>
    <row r="61" spans="1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1:31" s="113" customFormat="1" ht="11.25" x14ac:dyDescent="0.2">
      <c r="B62" s="113" t="s">
        <v>57</v>
      </c>
      <c r="C62" s="113">
        <f t="shared" ref="C62:AE62" si="8">C59/C61</f>
        <v>29.093023255813954</v>
      </c>
      <c r="D62" s="113">
        <f t="shared" si="8"/>
        <v>29.1</v>
      </c>
      <c r="E62" s="113">
        <f t="shared" si="8"/>
        <v>27.6</v>
      </c>
      <c r="F62" s="113">
        <f t="shared" si="8"/>
        <v>25.571428571428573</v>
      </c>
      <c r="G62" s="113">
        <f t="shared" si="8"/>
        <v>28.093023255813954</v>
      </c>
      <c r="H62" s="113">
        <f t="shared" si="8"/>
        <v>24.894736842105264</v>
      </c>
      <c r="I62" s="113">
        <f t="shared" si="8"/>
        <v>27.9</v>
      </c>
      <c r="J62" s="113">
        <f t="shared" si="8"/>
        <v>26.723404255319149</v>
      </c>
      <c r="K62" s="113">
        <f t="shared" si="8"/>
        <v>28.393939393939394</v>
      </c>
      <c r="L62" s="113">
        <f t="shared" si="8"/>
        <v>21.857142857142858</v>
      </c>
      <c r="M62" s="113">
        <f t="shared" si="8"/>
        <v>25.222222222222221</v>
      </c>
      <c r="N62" s="113">
        <f t="shared" si="8"/>
        <v>29.03448275862069</v>
      </c>
      <c r="O62" s="113">
        <f t="shared" si="8"/>
        <v>26.75</v>
      </c>
      <c r="P62" s="113">
        <f t="shared" si="8"/>
        <v>27.4</v>
      </c>
      <c r="Q62" s="113">
        <f t="shared" si="8"/>
        <v>29.136363636363637</v>
      </c>
      <c r="R62" s="113">
        <f t="shared" si="8"/>
        <v>28.444444444444443</v>
      </c>
      <c r="S62" s="113">
        <f t="shared" si="8"/>
        <v>25.782608695652176</v>
      </c>
      <c r="T62" s="113">
        <f t="shared" si="8"/>
        <v>28.926829268292682</v>
      </c>
      <c r="U62" s="113">
        <f t="shared" si="8"/>
        <v>25.666666666666668</v>
      </c>
      <c r="V62" s="113">
        <f t="shared" si="8"/>
        <v>25.857142857142858</v>
      </c>
      <c r="W62" s="113">
        <f t="shared" si="8"/>
        <v>24.46153846153846</v>
      </c>
      <c r="X62" s="113">
        <f t="shared" si="8"/>
        <v>11.307692307692308</v>
      </c>
      <c r="Y62" s="113">
        <f t="shared" si="8"/>
        <v>7</v>
      </c>
      <c r="Z62" s="113">
        <f t="shared" si="8"/>
        <v>24.722222222222221</v>
      </c>
      <c r="AA62" s="113">
        <f t="shared" si="8"/>
        <v>26.7</v>
      </c>
      <c r="AB62" s="113">
        <f t="shared" si="8"/>
        <v>28</v>
      </c>
      <c r="AC62" s="113">
        <f t="shared" si="8"/>
        <v>25.896551724137932</v>
      </c>
      <c r="AD62" s="113">
        <f t="shared" si="8"/>
        <v>29.076923076923077</v>
      </c>
      <c r="AE62" s="113">
        <f t="shared" si="8"/>
        <v>26.613266583229038</v>
      </c>
    </row>
    <row r="63" spans="1:31" x14ac:dyDescent="0.25">
      <c r="G63"/>
      <c r="K63"/>
    </row>
    <row r="64" spans="1:31" x14ac:dyDescent="0.25">
      <c r="A64" t="s">
        <v>62</v>
      </c>
      <c r="B64" s="113" t="s">
        <v>57</v>
      </c>
      <c r="C64" s="107">
        <f>SUM(C61:W61,Z61:AD61)</f>
        <v>768</v>
      </c>
      <c r="D64" s="107" t="s">
        <v>50</v>
      </c>
      <c r="F64" s="107" t="s">
        <v>63</v>
      </c>
      <c r="G64" s="107">
        <v>314</v>
      </c>
      <c r="H64" s="107" t="s">
        <v>50</v>
      </c>
      <c r="J64" s="107" t="s">
        <v>64</v>
      </c>
      <c r="K64" s="127">
        <v>373</v>
      </c>
      <c r="L64" s="107" t="s">
        <v>50</v>
      </c>
      <c r="M64" s="107"/>
      <c r="N64" s="107" t="s">
        <v>65</v>
      </c>
      <c r="O64" s="107">
        <v>81</v>
      </c>
    </row>
    <row r="65" spans="3:15" x14ac:dyDescent="0.25">
      <c r="C65" s="107">
        <f>SUM(C59:V59,Y59:AD59)</f>
        <v>20481</v>
      </c>
      <c r="D65" s="107" t="s">
        <v>66</v>
      </c>
      <c r="G65" s="107">
        <v>8960</v>
      </c>
      <c r="H65" s="107" t="s">
        <v>66</v>
      </c>
      <c r="J65" s="107"/>
      <c r="K65" s="127">
        <v>10050</v>
      </c>
      <c r="L65" s="107" t="s">
        <v>66</v>
      </c>
      <c r="M65" s="107"/>
      <c r="N65" s="107"/>
      <c r="O65" s="107">
        <v>1985</v>
      </c>
    </row>
    <row r="66" spans="3:15" x14ac:dyDescent="0.25">
      <c r="C66" s="128">
        <f>C65/C64</f>
        <v>26.66796875</v>
      </c>
      <c r="G66" s="128">
        <f>G65/G64</f>
        <v>28.535031847133759</v>
      </c>
      <c r="H66" s="107"/>
      <c r="J66" s="107"/>
      <c r="K66" s="129">
        <f>K65/K64</f>
        <v>26.943699731903486</v>
      </c>
      <c r="L66" s="107"/>
      <c r="M66" s="107"/>
      <c r="N66" s="107"/>
      <c r="O66" s="128">
        <f>O65/O64</f>
        <v>24.506172839506174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pane xSplit="2" ySplit="2" topLeftCell="F48" activePane="bottomRight" state="frozen"/>
      <selection pane="topRight" activeCell="F1" sqref="F1"/>
      <selection pane="bottomLeft" activeCell="A39" sqref="A39"/>
      <selection pane="bottomRight" activeCell="O56" sqref="O56"/>
    </sheetView>
  </sheetViews>
  <sheetFormatPr defaultColWidth="8.5703125" defaultRowHeight="15" x14ac:dyDescent="0.25"/>
  <cols>
    <col min="1" max="1" width="2" customWidth="1"/>
    <col min="2" max="3" width="5.140625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5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63" t="s">
        <v>69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30</v>
      </c>
      <c r="D3" s="3">
        <v>34</v>
      </c>
      <c r="E3" s="3">
        <v>31</v>
      </c>
      <c r="F3" s="1365"/>
      <c r="G3" s="57">
        <v>30</v>
      </c>
      <c r="H3" s="3">
        <v>25</v>
      </c>
      <c r="I3" s="114">
        <v>32</v>
      </c>
      <c r="J3" s="3">
        <v>27</v>
      </c>
      <c r="K3" s="81">
        <v>25</v>
      </c>
      <c r="L3" s="3">
        <v>27</v>
      </c>
      <c r="M3" s="3">
        <v>30</v>
      </c>
      <c r="N3" s="3">
        <v>32</v>
      </c>
      <c r="O3" s="3">
        <v>34</v>
      </c>
      <c r="P3" s="3">
        <v>29</v>
      </c>
      <c r="Q3" s="3">
        <v>28</v>
      </c>
      <c r="R3" s="3">
        <v>32</v>
      </c>
      <c r="S3" s="3">
        <v>27</v>
      </c>
      <c r="T3" s="86">
        <v>32</v>
      </c>
      <c r="U3" s="3">
        <v>32</v>
      </c>
      <c r="V3" s="3">
        <v>31</v>
      </c>
      <c r="W3" s="3">
        <v>27</v>
      </c>
      <c r="X3" s="3">
        <v>15</v>
      </c>
      <c r="Y3" s="3">
        <v>13</v>
      </c>
      <c r="Z3" s="5">
        <v>24</v>
      </c>
      <c r="AA3" s="5">
        <v>34</v>
      </c>
      <c r="AB3" s="5">
        <v>32</v>
      </c>
      <c r="AC3" s="5">
        <v>26</v>
      </c>
      <c r="AD3" s="5">
        <v>33</v>
      </c>
      <c r="AE3" s="1366">
        <f>SUM(C3:AD7)</f>
        <v>2528</v>
      </c>
    </row>
    <row r="4" spans="2:31" x14ac:dyDescent="0.25">
      <c r="B4" s="8">
        <v>1</v>
      </c>
      <c r="C4" s="3">
        <v>27</v>
      </c>
      <c r="D4" s="3">
        <v>34</v>
      </c>
      <c r="E4" s="3">
        <v>30</v>
      </c>
      <c r="F4" s="1365"/>
      <c r="G4" s="57">
        <v>34</v>
      </c>
      <c r="H4" s="3">
        <v>26</v>
      </c>
      <c r="I4" s="114">
        <v>32</v>
      </c>
      <c r="J4" s="3">
        <v>30</v>
      </c>
      <c r="K4" s="81">
        <v>27</v>
      </c>
      <c r="L4" s="3">
        <v>27</v>
      </c>
      <c r="M4" s="3">
        <v>29</v>
      </c>
      <c r="N4" s="3">
        <v>31</v>
      </c>
      <c r="O4" s="3">
        <v>30</v>
      </c>
      <c r="P4" s="3">
        <v>26</v>
      </c>
      <c r="Q4" s="3">
        <v>33</v>
      </c>
      <c r="R4" s="3">
        <v>32</v>
      </c>
      <c r="S4" s="3">
        <v>26</v>
      </c>
      <c r="T4" s="86">
        <v>29</v>
      </c>
      <c r="U4" s="3"/>
      <c r="V4" s="3">
        <v>31</v>
      </c>
      <c r="W4" s="3">
        <v>25</v>
      </c>
      <c r="X4" s="3"/>
      <c r="Y4" s="3"/>
      <c r="Z4" s="5">
        <v>28</v>
      </c>
      <c r="AA4" s="5">
        <v>34</v>
      </c>
      <c r="AB4" s="5">
        <v>32</v>
      </c>
      <c r="AC4" s="5">
        <v>31</v>
      </c>
      <c r="AD4" s="5">
        <v>34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29</v>
      </c>
      <c r="F5" s="1365"/>
      <c r="G5" s="57">
        <v>34</v>
      </c>
      <c r="H5" s="3"/>
      <c r="I5" s="114">
        <v>30</v>
      </c>
      <c r="J5" s="3">
        <v>29</v>
      </c>
      <c r="K5" s="81">
        <v>28</v>
      </c>
      <c r="L5" s="3"/>
      <c r="M5" s="3">
        <v>28</v>
      </c>
      <c r="N5" s="3">
        <v>35</v>
      </c>
      <c r="O5" s="3">
        <v>30</v>
      </c>
      <c r="P5" s="3">
        <v>26</v>
      </c>
      <c r="Q5" s="3">
        <v>31</v>
      </c>
      <c r="R5" s="3">
        <v>31</v>
      </c>
      <c r="S5" s="3">
        <v>26</v>
      </c>
      <c r="T5" s="86">
        <v>28</v>
      </c>
      <c r="U5" s="3"/>
      <c r="V5" s="3"/>
      <c r="W5" s="3">
        <v>28</v>
      </c>
      <c r="X5" s="3"/>
      <c r="Y5" s="3"/>
      <c r="Z5" s="5"/>
      <c r="AA5" s="5"/>
      <c r="AB5" s="5">
        <v>31</v>
      </c>
      <c r="AC5" s="5">
        <v>27</v>
      </c>
      <c r="AD5" s="5">
        <v>32</v>
      </c>
      <c r="AE5" s="1366"/>
    </row>
    <row r="6" spans="2:31" x14ac:dyDescent="0.25">
      <c r="B6" s="11">
        <v>1</v>
      </c>
      <c r="C6" s="3">
        <v>30</v>
      </c>
      <c r="D6" s="12">
        <v>27</v>
      </c>
      <c r="E6" s="12"/>
      <c r="F6" s="1365"/>
      <c r="G6" s="57">
        <v>35</v>
      </c>
      <c r="H6" s="12"/>
      <c r="I6" s="115"/>
      <c r="J6" s="12">
        <v>29</v>
      </c>
      <c r="K6" s="82">
        <v>25</v>
      </c>
      <c r="L6" s="12"/>
      <c r="M6" s="12"/>
      <c r="N6" s="12"/>
      <c r="O6" s="12"/>
      <c r="P6" s="12"/>
      <c r="Q6" s="12">
        <v>29</v>
      </c>
      <c r="R6" s="12">
        <v>32</v>
      </c>
      <c r="S6" s="12"/>
      <c r="T6" s="101">
        <v>30</v>
      </c>
      <c r="U6" s="12"/>
      <c r="V6" s="12"/>
      <c r="W6" s="12"/>
      <c r="X6" s="12"/>
      <c r="Y6" s="12"/>
      <c r="Z6" s="13"/>
      <c r="AA6" s="13"/>
      <c r="AB6" s="13">
        <v>33</v>
      </c>
      <c r="AC6" s="13"/>
      <c r="AD6" s="13">
        <v>32</v>
      </c>
      <c r="AE6" s="1366"/>
    </row>
    <row r="7" spans="2:31" x14ac:dyDescent="0.25">
      <c r="B7" s="15">
        <v>1</v>
      </c>
      <c r="C7" s="3">
        <v>30</v>
      </c>
      <c r="D7" s="16"/>
      <c r="E7" s="16"/>
      <c r="F7" s="1365"/>
      <c r="G7" s="58"/>
      <c r="H7" s="16"/>
      <c r="I7" s="117"/>
      <c r="J7" s="16">
        <v>29</v>
      </c>
      <c r="K7" s="9"/>
      <c r="L7" s="16"/>
      <c r="M7" s="16"/>
      <c r="N7" s="16"/>
      <c r="O7" s="16"/>
      <c r="P7" s="16"/>
      <c r="Q7" s="16">
        <v>24</v>
      </c>
      <c r="R7" s="46">
        <v>32</v>
      </c>
      <c r="S7" s="16"/>
      <c r="T7" s="102">
        <v>25</v>
      </c>
      <c r="U7" s="16"/>
      <c r="V7" s="16"/>
      <c r="W7" s="16"/>
      <c r="X7" s="16"/>
      <c r="Y7" s="16"/>
      <c r="Z7" s="17"/>
      <c r="AA7" s="17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28</v>
      </c>
      <c r="F8" s="1367"/>
      <c r="G8" s="59">
        <v>36</v>
      </c>
      <c r="H8" s="20">
        <v>30</v>
      </c>
      <c r="I8" s="118">
        <v>28</v>
      </c>
      <c r="J8" s="20">
        <v>27</v>
      </c>
      <c r="K8" s="83">
        <v>28</v>
      </c>
      <c r="L8" s="20">
        <v>18</v>
      </c>
      <c r="M8" s="20">
        <v>27</v>
      </c>
      <c r="N8" s="20">
        <v>30</v>
      </c>
      <c r="O8" s="20">
        <v>25</v>
      </c>
      <c r="P8" s="20">
        <v>25</v>
      </c>
      <c r="Q8" s="20">
        <v>26</v>
      </c>
      <c r="R8" s="20">
        <v>30</v>
      </c>
      <c r="S8" s="20">
        <v>29</v>
      </c>
      <c r="T8" s="20">
        <v>27</v>
      </c>
      <c r="U8" s="20">
        <v>33</v>
      </c>
      <c r="V8" s="20">
        <v>27</v>
      </c>
      <c r="W8" s="20">
        <v>23</v>
      </c>
      <c r="X8" s="20">
        <v>12</v>
      </c>
      <c r="Y8" s="20">
        <v>11</v>
      </c>
      <c r="Z8" s="21">
        <v>26</v>
      </c>
      <c r="AA8" s="21">
        <v>30</v>
      </c>
      <c r="AB8" s="21">
        <v>30</v>
      </c>
      <c r="AC8" s="21">
        <v>26</v>
      </c>
      <c r="AD8" s="21">
        <v>31</v>
      </c>
      <c r="AE8" s="1368">
        <f>SUM(C8:AD12)</f>
        <v>2235</v>
      </c>
    </row>
    <row r="9" spans="2:31" x14ac:dyDescent="0.25">
      <c r="B9" s="22">
        <v>2</v>
      </c>
      <c r="C9" s="23">
        <v>27</v>
      </c>
      <c r="D9" s="23">
        <v>31</v>
      </c>
      <c r="E9" s="23">
        <v>29</v>
      </c>
      <c r="F9" s="1367"/>
      <c r="G9" s="60">
        <v>36</v>
      </c>
      <c r="H9" s="23">
        <v>30</v>
      </c>
      <c r="I9" s="119">
        <v>27</v>
      </c>
      <c r="J9" s="23">
        <v>27</v>
      </c>
      <c r="K9" s="35">
        <v>27</v>
      </c>
      <c r="L9" s="23">
        <v>16</v>
      </c>
      <c r="M9" s="23">
        <v>28</v>
      </c>
      <c r="N9" s="23">
        <v>29</v>
      </c>
      <c r="O9" s="23">
        <v>26</v>
      </c>
      <c r="P9" s="23">
        <v>29</v>
      </c>
      <c r="Q9" s="23">
        <v>25</v>
      </c>
      <c r="R9" s="23">
        <v>31</v>
      </c>
      <c r="S9" s="23">
        <v>28</v>
      </c>
      <c r="T9" s="23">
        <v>31</v>
      </c>
      <c r="U9" s="23"/>
      <c r="V9" s="23">
        <v>26</v>
      </c>
      <c r="W9" s="23">
        <v>24</v>
      </c>
      <c r="X9" s="23">
        <v>12</v>
      </c>
      <c r="Y9" s="23"/>
      <c r="Z9" s="24">
        <v>27</v>
      </c>
      <c r="AA9" s="24">
        <v>32</v>
      </c>
      <c r="AB9" s="24">
        <v>30</v>
      </c>
      <c r="AC9" s="24">
        <v>26</v>
      </c>
      <c r="AD9" s="24">
        <v>32</v>
      </c>
      <c r="AE9" s="1368"/>
    </row>
    <row r="10" spans="2:31" x14ac:dyDescent="0.25">
      <c r="B10" s="22">
        <v>2</v>
      </c>
      <c r="C10" s="23">
        <v>34</v>
      </c>
      <c r="D10" s="23">
        <v>25</v>
      </c>
      <c r="E10" s="23">
        <v>29</v>
      </c>
      <c r="F10" s="1367"/>
      <c r="G10" s="60">
        <v>33</v>
      </c>
      <c r="H10" s="23"/>
      <c r="I10" s="120"/>
      <c r="J10" s="23">
        <v>29</v>
      </c>
      <c r="K10" s="35">
        <v>29</v>
      </c>
      <c r="L10" s="23"/>
      <c r="M10" s="23">
        <v>17</v>
      </c>
      <c r="N10" s="23">
        <v>28</v>
      </c>
      <c r="O10" s="23">
        <v>25</v>
      </c>
      <c r="P10" s="23"/>
      <c r="Q10" s="23">
        <v>31</v>
      </c>
      <c r="R10" s="23">
        <v>28</v>
      </c>
      <c r="S10" s="23"/>
      <c r="T10" s="23">
        <v>31</v>
      </c>
      <c r="U10" s="23"/>
      <c r="V10" s="23"/>
      <c r="W10" s="23">
        <v>23</v>
      </c>
      <c r="X10" s="23"/>
      <c r="Y10" s="23"/>
      <c r="Z10" s="24"/>
      <c r="AA10" s="24"/>
      <c r="AB10" s="24">
        <v>26</v>
      </c>
      <c r="AC10" s="24">
        <v>24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24</v>
      </c>
      <c r="H11" s="23"/>
      <c r="I11" s="120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25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26</v>
      </c>
      <c r="U12" s="26"/>
      <c r="V12" s="26"/>
      <c r="W12" s="26"/>
      <c r="X12" s="26"/>
      <c r="Y12" s="26">
        <v>5</v>
      </c>
      <c r="Z12" s="27"/>
      <c r="AA12" s="27"/>
      <c r="AB12" s="27">
        <v>28</v>
      </c>
      <c r="AC12" s="27"/>
      <c r="AD12" s="27"/>
      <c r="AE12" s="1368"/>
    </row>
    <row r="13" spans="2:31" x14ac:dyDescent="0.25">
      <c r="B13" s="28">
        <v>3</v>
      </c>
      <c r="C13" s="29">
        <v>30</v>
      </c>
      <c r="D13" s="29">
        <v>32</v>
      </c>
      <c r="E13" s="29">
        <v>27</v>
      </c>
      <c r="F13" s="1367"/>
      <c r="G13" s="68">
        <v>30</v>
      </c>
      <c r="H13" s="29">
        <v>24</v>
      </c>
      <c r="I13" s="68">
        <v>29</v>
      </c>
      <c r="J13" s="29">
        <v>28</v>
      </c>
      <c r="K13" s="84">
        <v>30</v>
      </c>
      <c r="L13" s="29">
        <v>25</v>
      </c>
      <c r="M13" s="29">
        <v>30</v>
      </c>
      <c r="N13" s="29">
        <v>29</v>
      </c>
      <c r="O13" s="29">
        <v>27</v>
      </c>
      <c r="P13" s="29">
        <v>24</v>
      </c>
      <c r="Q13" s="29">
        <v>32</v>
      </c>
      <c r="R13" s="29">
        <v>29</v>
      </c>
      <c r="S13" s="29">
        <v>28</v>
      </c>
      <c r="T13" s="85">
        <v>25</v>
      </c>
      <c r="U13" s="29">
        <v>29</v>
      </c>
      <c r="V13" s="29">
        <v>29</v>
      </c>
      <c r="W13" s="29">
        <v>28</v>
      </c>
      <c r="X13" s="29">
        <v>17</v>
      </c>
      <c r="Y13" s="29">
        <v>7</v>
      </c>
      <c r="Z13" s="30">
        <v>19</v>
      </c>
      <c r="AA13" s="30">
        <v>19</v>
      </c>
      <c r="AB13" s="32">
        <v>25</v>
      </c>
      <c r="AC13" s="32">
        <v>26</v>
      </c>
      <c r="AD13" s="32">
        <v>32</v>
      </c>
      <c r="AE13" s="1370">
        <f>SUM(C13:AD17)</f>
        <v>2108</v>
      </c>
    </row>
    <row r="14" spans="2:31" x14ac:dyDescent="0.25">
      <c r="B14" s="8">
        <v>3</v>
      </c>
      <c r="C14" s="3">
        <v>31</v>
      </c>
      <c r="D14" s="3">
        <v>34</v>
      </c>
      <c r="E14" s="3">
        <v>27</v>
      </c>
      <c r="F14" s="1367"/>
      <c r="G14" s="57">
        <v>28</v>
      </c>
      <c r="H14" s="3">
        <v>28</v>
      </c>
      <c r="I14" s="57">
        <v>28</v>
      </c>
      <c r="J14" s="3">
        <v>28</v>
      </c>
      <c r="K14" s="81">
        <v>28</v>
      </c>
      <c r="L14" s="3">
        <v>23</v>
      </c>
      <c r="M14" s="3">
        <v>28</v>
      </c>
      <c r="N14" s="3">
        <v>29</v>
      </c>
      <c r="O14" s="3">
        <v>25</v>
      </c>
      <c r="P14" s="3">
        <v>21</v>
      </c>
      <c r="Q14" s="3">
        <v>26</v>
      </c>
      <c r="R14" s="3">
        <v>30</v>
      </c>
      <c r="S14" s="3">
        <v>29</v>
      </c>
      <c r="T14" s="86">
        <v>25</v>
      </c>
      <c r="U14" s="3">
        <v>26</v>
      </c>
      <c r="V14" s="3">
        <v>30</v>
      </c>
      <c r="W14" s="3">
        <v>26</v>
      </c>
      <c r="X14" s="3">
        <v>6</v>
      </c>
      <c r="Y14" s="3"/>
      <c r="Z14" s="5">
        <v>27</v>
      </c>
      <c r="AA14" s="5">
        <v>25</v>
      </c>
      <c r="AB14" s="5">
        <v>26</v>
      </c>
      <c r="AC14" s="5">
        <v>24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25</v>
      </c>
      <c r="F15" s="1367"/>
      <c r="G15" s="57">
        <v>29</v>
      </c>
      <c r="H15" s="3"/>
      <c r="I15" s="114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27</v>
      </c>
      <c r="S15" s="3"/>
      <c r="T15" s="86">
        <v>25</v>
      </c>
      <c r="U15" s="3"/>
      <c r="V15" s="3"/>
      <c r="W15" s="3">
        <v>26</v>
      </c>
      <c r="X15" s="3"/>
      <c r="Y15" s="3"/>
      <c r="Z15" s="5"/>
      <c r="AA15" s="5"/>
      <c r="AB15" s="5">
        <v>30</v>
      </c>
      <c r="AC15" s="5">
        <v>24</v>
      </c>
      <c r="AD15" s="5">
        <v>25</v>
      </c>
      <c r="AE15" s="1370"/>
    </row>
    <row r="16" spans="2:31" x14ac:dyDescent="0.25">
      <c r="B16" s="8">
        <v>3</v>
      </c>
      <c r="C16" s="3">
        <v>27</v>
      </c>
      <c r="D16" s="3"/>
      <c r="E16" s="3"/>
      <c r="F16" s="1367"/>
      <c r="G16" s="57">
        <v>24</v>
      </c>
      <c r="H16" s="3"/>
      <c r="I16" s="114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86">
        <v>24</v>
      </c>
      <c r="U16" s="3"/>
      <c r="V16" s="3"/>
      <c r="W16" s="3"/>
      <c r="X16" s="3"/>
      <c r="Y16" s="3"/>
      <c r="Z16" s="5"/>
      <c r="AA16" s="5"/>
      <c r="AB16" s="5">
        <v>24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24</v>
      </c>
      <c r="H17" s="16"/>
      <c r="I17" s="117"/>
      <c r="J17" s="16">
        <v>27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26</v>
      </c>
      <c r="U17" s="16"/>
      <c r="V17" s="16"/>
      <c r="W17" s="16"/>
      <c r="X17" s="16"/>
      <c r="Y17" s="16"/>
      <c r="Z17" s="17"/>
      <c r="AA17" s="17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30</v>
      </c>
      <c r="E18" s="20">
        <v>29</v>
      </c>
      <c r="F18" s="1367"/>
      <c r="G18" s="59">
        <v>29</v>
      </c>
      <c r="H18" s="20">
        <v>18</v>
      </c>
      <c r="I18" s="118">
        <v>32</v>
      </c>
      <c r="J18" s="20">
        <v>27</v>
      </c>
      <c r="K18" s="83">
        <v>30</v>
      </c>
      <c r="L18" s="20">
        <v>26</v>
      </c>
      <c r="M18" s="20">
        <v>24</v>
      </c>
      <c r="N18" s="23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30</v>
      </c>
      <c r="U18" s="20">
        <v>32</v>
      </c>
      <c r="V18" s="20">
        <v>26</v>
      </c>
      <c r="W18" s="20">
        <v>24</v>
      </c>
      <c r="X18" s="20">
        <v>8</v>
      </c>
      <c r="Y18" s="20">
        <v>5</v>
      </c>
      <c r="Z18" s="21">
        <v>17</v>
      </c>
      <c r="AA18" s="21">
        <v>28</v>
      </c>
      <c r="AB18" s="21">
        <v>29</v>
      </c>
      <c r="AC18" s="33">
        <v>26</v>
      </c>
      <c r="AD18" s="21">
        <v>32</v>
      </c>
      <c r="AE18" s="1368">
        <f>SUM(C18:AD22)</f>
        <v>2192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29</v>
      </c>
      <c r="H19" s="23">
        <v>28</v>
      </c>
      <c r="I19" s="119">
        <v>31</v>
      </c>
      <c r="J19" s="23">
        <v>29</v>
      </c>
      <c r="K19" s="35">
        <v>29</v>
      </c>
      <c r="L19" s="23">
        <v>25</v>
      </c>
      <c r="M19" s="23">
        <v>24</v>
      </c>
      <c r="N19" s="23">
        <v>26</v>
      </c>
      <c r="O19" s="23">
        <v>32</v>
      </c>
      <c r="P19" s="23">
        <v>30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4</v>
      </c>
      <c r="Z19" s="24">
        <v>28</v>
      </c>
      <c r="AA19" s="24">
        <v>26</v>
      </c>
      <c r="AB19" s="24">
        <v>29</v>
      </c>
      <c r="AC19" s="34">
        <v>25</v>
      </c>
      <c r="AD19" s="24">
        <v>30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31</v>
      </c>
      <c r="F20" s="1367"/>
      <c r="G20" s="60">
        <v>29</v>
      </c>
      <c r="H20" s="23"/>
      <c r="I20" s="120"/>
      <c r="J20" s="23">
        <v>27</v>
      </c>
      <c r="K20" s="35">
        <v>30</v>
      </c>
      <c r="L20" s="23"/>
      <c r="M20" s="23">
        <v>28</v>
      </c>
      <c r="N20" s="23">
        <v>29</v>
      </c>
      <c r="O20" s="23">
        <v>30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26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29</v>
      </c>
      <c r="D21" s="23"/>
      <c r="E21" s="23"/>
      <c r="F21" s="1367"/>
      <c r="G21" s="60">
        <v>28</v>
      </c>
      <c r="H21" s="23"/>
      <c r="I21" s="120"/>
      <c r="J21" s="23">
        <v>28</v>
      </c>
      <c r="K21" s="35"/>
      <c r="L21" s="23"/>
      <c r="M21" s="23"/>
      <c r="N21" s="132"/>
      <c r="O21" s="35"/>
      <c r="P21" s="23"/>
      <c r="Q21" s="23">
        <v>29</v>
      </c>
      <c r="R21" s="23">
        <v>31</v>
      </c>
      <c r="S21" s="23"/>
      <c r="T21" s="23">
        <v>29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121"/>
      <c r="J22" s="26"/>
      <c r="K22" s="36"/>
      <c r="L22" s="26"/>
      <c r="M22" s="26"/>
      <c r="N22" s="26"/>
      <c r="O22" s="26"/>
      <c r="P22" s="26"/>
      <c r="Q22" s="26">
        <v>30</v>
      </c>
      <c r="R22" s="89">
        <v>30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516</v>
      </c>
      <c r="D23" s="38">
        <f t="shared" si="0"/>
        <v>406</v>
      </c>
      <c r="E23" s="38">
        <f t="shared" si="0"/>
        <v>346</v>
      </c>
      <c r="F23" s="38">
        <f t="shared" si="0"/>
        <v>0</v>
      </c>
      <c r="G23" s="130">
        <f t="shared" si="0"/>
        <v>540</v>
      </c>
      <c r="H23" s="38">
        <f t="shared" si="0"/>
        <v>209</v>
      </c>
      <c r="I23" s="122">
        <f t="shared" si="0"/>
        <v>269</v>
      </c>
      <c r="J23" s="38">
        <f t="shared" si="0"/>
        <v>526</v>
      </c>
      <c r="K23" s="38">
        <f t="shared" si="0"/>
        <v>366</v>
      </c>
      <c r="L23" s="38">
        <f t="shared" si="0"/>
        <v>187</v>
      </c>
      <c r="M23" s="38">
        <f t="shared" si="0"/>
        <v>293</v>
      </c>
      <c r="N23" s="38">
        <f t="shared" si="0"/>
        <v>359</v>
      </c>
      <c r="O23" s="38">
        <v>341</v>
      </c>
      <c r="P23" s="38">
        <f t="shared" ref="P23:U23" si="1">SUM(P3:P22)</f>
        <v>241</v>
      </c>
      <c r="Q23" s="38">
        <f t="shared" si="1"/>
        <v>551</v>
      </c>
      <c r="R23" s="38">
        <f t="shared" si="1"/>
        <v>579</v>
      </c>
      <c r="S23" s="38">
        <f t="shared" si="1"/>
        <v>249</v>
      </c>
      <c r="T23" s="38">
        <f t="shared" si="1"/>
        <v>535</v>
      </c>
      <c r="U23" s="38">
        <f t="shared" si="1"/>
        <v>152</v>
      </c>
      <c r="V23" s="38">
        <v>225</v>
      </c>
      <c r="W23" s="38">
        <f t="shared" ref="W23:AE23" si="2">SUM(W3:W22)</f>
        <v>304</v>
      </c>
      <c r="X23" s="38">
        <f t="shared" si="2"/>
        <v>70</v>
      </c>
      <c r="Y23" s="38">
        <f t="shared" si="2"/>
        <v>45</v>
      </c>
      <c r="Z23" s="38">
        <f t="shared" si="2"/>
        <v>196</v>
      </c>
      <c r="AA23" s="38">
        <f t="shared" si="2"/>
        <v>228</v>
      </c>
      <c r="AB23" s="38">
        <f t="shared" si="2"/>
        <v>522</v>
      </c>
      <c r="AC23" s="38">
        <f t="shared" si="2"/>
        <v>311</v>
      </c>
      <c r="AD23" s="38">
        <f t="shared" si="2"/>
        <v>497</v>
      </c>
      <c r="AE23" s="38">
        <f t="shared" si="2"/>
        <v>9063</v>
      </c>
    </row>
    <row r="24" spans="2:31" x14ac:dyDescent="0.25">
      <c r="B24" s="28">
        <v>5</v>
      </c>
      <c r="C24" s="29">
        <v>28</v>
      </c>
      <c r="D24" s="29">
        <v>31</v>
      </c>
      <c r="E24" s="29">
        <v>27</v>
      </c>
      <c r="F24" s="1371"/>
      <c r="G24" s="68">
        <v>29</v>
      </c>
      <c r="H24" s="29">
        <v>19</v>
      </c>
      <c r="I24" s="68">
        <v>24</v>
      </c>
      <c r="J24" s="29">
        <v>25</v>
      </c>
      <c r="K24" s="84">
        <v>29</v>
      </c>
      <c r="L24" s="29">
        <v>25</v>
      </c>
      <c r="M24" s="29">
        <v>25</v>
      </c>
      <c r="N24" s="29">
        <v>29</v>
      </c>
      <c r="O24" s="29">
        <v>28</v>
      </c>
      <c r="P24" s="29">
        <v>29</v>
      </c>
      <c r="Q24" s="29">
        <v>29</v>
      </c>
      <c r="R24" s="29">
        <v>28</v>
      </c>
      <c r="S24" s="29">
        <v>27</v>
      </c>
      <c r="T24" s="85">
        <v>32</v>
      </c>
      <c r="U24" s="29">
        <v>23</v>
      </c>
      <c r="V24" s="29">
        <v>28</v>
      </c>
      <c r="W24" s="29">
        <v>30</v>
      </c>
      <c r="X24" s="29">
        <v>14</v>
      </c>
      <c r="Y24" s="29">
        <v>8</v>
      </c>
      <c r="Z24" s="32">
        <v>28</v>
      </c>
      <c r="AA24" s="32">
        <v>30</v>
      </c>
      <c r="AB24" s="32">
        <v>28</v>
      </c>
      <c r="AC24" s="32">
        <v>25</v>
      </c>
      <c r="AD24" s="5">
        <v>32</v>
      </c>
      <c r="AE24" s="39"/>
    </row>
    <row r="25" spans="2:31" x14ac:dyDescent="0.25">
      <c r="B25" s="8">
        <v>5</v>
      </c>
      <c r="C25" s="3">
        <v>32</v>
      </c>
      <c r="D25" s="3">
        <v>30</v>
      </c>
      <c r="E25" s="3">
        <v>29</v>
      </c>
      <c r="F25" s="1371"/>
      <c r="G25" s="57">
        <v>26</v>
      </c>
      <c r="H25" s="3">
        <v>18</v>
      </c>
      <c r="I25" s="57">
        <v>26</v>
      </c>
      <c r="J25" s="3">
        <v>26</v>
      </c>
      <c r="K25" s="81">
        <v>25</v>
      </c>
      <c r="L25" s="3">
        <v>19</v>
      </c>
      <c r="M25" s="3">
        <v>23</v>
      </c>
      <c r="N25" s="3">
        <v>32</v>
      </c>
      <c r="O25" s="3">
        <v>26</v>
      </c>
      <c r="P25" s="3">
        <v>29</v>
      </c>
      <c r="Q25" s="3">
        <v>29</v>
      </c>
      <c r="R25" s="3">
        <v>29</v>
      </c>
      <c r="S25" s="3">
        <v>26</v>
      </c>
      <c r="T25" s="86">
        <v>31</v>
      </c>
      <c r="U25" s="3">
        <v>25</v>
      </c>
      <c r="V25" s="3">
        <v>27</v>
      </c>
      <c r="W25" s="3">
        <v>27</v>
      </c>
      <c r="X25" s="3"/>
      <c r="Y25" s="3"/>
      <c r="Z25" s="5">
        <v>28</v>
      </c>
      <c r="AA25" s="5">
        <v>29</v>
      </c>
      <c r="AB25" s="5">
        <v>25</v>
      </c>
      <c r="AC25" s="5">
        <v>27</v>
      </c>
      <c r="AD25" s="5">
        <v>33</v>
      </c>
      <c r="AE25" s="39"/>
    </row>
    <row r="26" spans="2:31" x14ac:dyDescent="0.25">
      <c r="B26" s="8">
        <v>5</v>
      </c>
      <c r="C26" s="3">
        <v>21</v>
      </c>
      <c r="D26" s="3">
        <v>29</v>
      </c>
      <c r="E26" s="3"/>
      <c r="F26" s="1371"/>
      <c r="G26" s="57">
        <v>27</v>
      </c>
      <c r="H26" s="3"/>
      <c r="I26" s="114"/>
      <c r="J26" s="3">
        <v>27</v>
      </c>
      <c r="K26" s="81">
        <v>28</v>
      </c>
      <c r="L26" s="3"/>
      <c r="M26" s="3">
        <v>25</v>
      </c>
      <c r="N26" s="3">
        <v>26</v>
      </c>
      <c r="O26" s="3">
        <v>25</v>
      </c>
      <c r="P26" s="3"/>
      <c r="Q26" s="3">
        <v>29</v>
      </c>
      <c r="R26" s="3">
        <v>28</v>
      </c>
      <c r="S26" s="3"/>
      <c r="T26" s="86">
        <v>30</v>
      </c>
      <c r="U26" s="3"/>
      <c r="V26" s="3"/>
      <c r="W26" s="3">
        <v>25</v>
      </c>
      <c r="X26" s="3"/>
      <c r="Y26" s="3"/>
      <c r="Z26" s="5"/>
      <c r="AA26" s="5"/>
      <c r="AB26" s="5">
        <v>21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24</v>
      </c>
      <c r="E27" s="12"/>
      <c r="F27" s="1371"/>
      <c r="G27" s="57">
        <v>24</v>
      </c>
      <c r="H27" s="12"/>
      <c r="I27" s="115"/>
      <c r="J27" s="12">
        <v>25</v>
      </c>
      <c r="K27" s="82"/>
      <c r="L27" s="12"/>
      <c r="M27" s="12"/>
      <c r="N27" s="12"/>
      <c r="O27" s="12"/>
      <c r="P27" s="12"/>
      <c r="Q27" s="12">
        <v>30</v>
      </c>
      <c r="R27" s="12">
        <v>28</v>
      </c>
      <c r="S27" s="12"/>
      <c r="T27" s="101">
        <v>30</v>
      </c>
      <c r="U27" s="12"/>
      <c r="V27" s="12"/>
      <c r="W27" s="12"/>
      <c r="X27" s="12"/>
      <c r="Y27" s="12"/>
      <c r="Z27" s="13"/>
      <c r="AA27" s="13"/>
      <c r="AB27" s="13">
        <v>25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25</v>
      </c>
      <c r="H28" s="16"/>
      <c r="I28" s="117"/>
      <c r="J28" s="16">
        <v>25</v>
      </c>
      <c r="K28" s="9"/>
      <c r="L28" s="16"/>
      <c r="M28" s="16"/>
      <c r="N28" s="16"/>
      <c r="O28" s="16"/>
      <c r="P28" s="16"/>
      <c r="Q28" s="16">
        <v>30</v>
      </c>
      <c r="R28" s="46">
        <v>24</v>
      </c>
      <c r="S28" s="16"/>
      <c r="T28" s="102"/>
      <c r="U28" s="16"/>
      <c r="V28" s="16"/>
      <c r="W28" s="16"/>
      <c r="X28" s="16"/>
      <c r="Y28" s="16">
        <v>7</v>
      </c>
      <c r="Z28" s="17"/>
      <c r="AA28" s="17"/>
      <c r="AB28" s="17">
        <v>26</v>
      </c>
      <c r="AC28" s="17"/>
      <c r="AD28" s="40"/>
      <c r="AE28" s="41">
        <f>SUM(C24:AD28)</f>
        <v>2192</v>
      </c>
    </row>
    <row r="29" spans="2:31" x14ac:dyDescent="0.25">
      <c r="B29" s="19">
        <v>6</v>
      </c>
      <c r="C29" s="20">
        <v>28</v>
      </c>
      <c r="D29" s="20">
        <v>31</v>
      </c>
      <c r="E29" s="20">
        <v>29</v>
      </c>
      <c r="F29" s="1367"/>
      <c r="G29" s="59">
        <v>30</v>
      </c>
      <c r="H29" s="20">
        <v>27</v>
      </c>
      <c r="I29" s="118">
        <v>29</v>
      </c>
      <c r="J29" s="20">
        <v>25</v>
      </c>
      <c r="K29" s="83">
        <v>26</v>
      </c>
      <c r="L29" s="20">
        <v>18</v>
      </c>
      <c r="M29" s="20">
        <v>26</v>
      </c>
      <c r="N29" s="20">
        <v>30</v>
      </c>
      <c r="O29" s="20">
        <v>28</v>
      </c>
      <c r="P29" s="20">
        <v>24</v>
      </c>
      <c r="Q29" s="20">
        <v>28</v>
      </c>
      <c r="R29" s="20">
        <v>24</v>
      </c>
      <c r="S29" s="20">
        <v>26</v>
      </c>
      <c r="T29" s="20">
        <v>30</v>
      </c>
      <c r="U29" s="20">
        <v>33</v>
      </c>
      <c r="V29" s="20">
        <v>26</v>
      </c>
      <c r="W29" s="20">
        <v>27</v>
      </c>
      <c r="X29" s="20">
        <v>13</v>
      </c>
      <c r="Y29" s="20">
        <v>12</v>
      </c>
      <c r="Z29" s="21">
        <v>23</v>
      </c>
      <c r="AA29" s="21">
        <v>31</v>
      </c>
      <c r="AB29" s="21">
        <v>27</v>
      </c>
      <c r="AC29" s="21">
        <v>22</v>
      </c>
      <c r="AD29" s="21">
        <v>26</v>
      </c>
      <c r="AE29" s="42"/>
    </row>
    <row r="30" spans="2:31" x14ac:dyDescent="0.25">
      <c r="B30" s="22">
        <v>6</v>
      </c>
      <c r="C30" s="23">
        <v>29</v>
      </c>
      <c r="D30" s="23">
        <v>24</v>
      </c>
      <c r="E30" s="23">
        <v>29</v>
      </c>
      <c r="F30" s="1367"/>
      <c r="G30" s="60">
        <v>28</v>
      </c>
      <c r="H30" s="23">
        <v>26</v>
      </c>
      <c r="I30" s="119">
        <v>24</v>
      </c>
      <c r="J30" s="23">
        <v>25</v>
      </c>
      <c r="K30" s="35">
        <v>27</v>
      </c>
      <c r="L30" s="23">
        <v>18</v>
      </c>
      <c r="M30" s="23">
        <v>26</v>
      </c>
      <c r="N30" s="23">
        <v>29</v>
      </c>
      <c r="O30" s="23">
        <v>25</v>
      </c>
      <c r="P30" s="23">
        <v>25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26</v>
      </c>
      <c r="W30" s="23">
        <v>25</v>
      </c>
      <c r="X30" s="23"/>
      <c r="Y30" s="23"/>
      <c r="Z30" s="24">
        <v>27</v>
      </c>
      <c r="AA30" s="24">
        <v>30</v>
      </c>
      <c r="AB30" s="24">
        <v>25</v>
      </c>
      <c r="AC30" s="24">
        <v>27</v>
      </c>
      <c r="AD30" s="24">
        <v>28</v>
      </c>
      <c r="AE30" s="42"/>
    </row>
    <row r="31" spans="2:31" x14ac:dyDescent="0.25">
      <c r="B31" s="22">
        <v>6</v>
      </c>
      <c r="C31" s="23">
        <v>22</v>
      </c>
      <c r="D31" s="23">
        <v>22</v>
      </c>
      <c r="E31" s="23"/>
      <c r="F31" s="1367"/>
      <c r="G31" s="60">
        <v>29</v>
      </c>
      <c r="H31" s="23"/>
      <c r="I31" s="120"/>
      <c r="J31" s="23">
        <v>26</v>
      </c>
      <c r="K31" s="35">
        <v>26</v>
      </c>
      <c r="L31" s="23"/>
      <c r="M31" s="23">
        <v>27</v>
      </c>
      <c r="N31" s="23">
        <v>25</v>
      </c>
      <c r="O31" s="23">
        <v>28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12</v>
      </c>
      <c r="W31" s="23">
        <v>23</v>
      </c>
      <c r="X31" s="23"/>
      <c r="Y31" s="23"/>
      <c r="Z31" s="24"/>
      <c r="AA31" s="24"/>
      <c r="AB31" s="24">
        <v>23</v>
      </c>
      <c r="AC31" s="24">
        <v>24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0">
        <v>28</v>
      </c>
      <c r="H32" s="23"/>
      <c r="I32" s="120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28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121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27</v>
      </c>
      <c r="AC33" s="27"/>
      <c r="AD33" s="27"/>
      <c r="AE33" s="43">
        <f>SUM(C29:AD33)</f>
        <v>2139</v>
      </c>
    </row>
    <row r="34" spans="2:31" x14ac:dyDescent="0.25">
      <c r="B34" s="28">
        <v>7</v>
      </c>
      <c r="C34" s="29">
        <v>27</v>
      </c>
      <c r="D34" s="29">
        <v>30</v>
      </c>
      <c r="E34" s="29">
        <v>27</v>
      </c>
      <c r="F34" s="29">
        <v>26</v>
      </c>
      <c r="G34" s="68">
        <v>30</v>
      </c>
      <c r="H34" s="29">
        <v>21</v>
      </c>
      <c r="I34" s="68">
        <v>29</v>
      </c>
      <c r="J34" s="29">
        <v>28</v>
      </c>
      <c r="K34" s="84">
        <v>30</v>
      </c>
      <c r="L34" s="29">
        <v>21</v>
      </c>
      <c r="M34" s="29">
        <v>22</v>
      </c>
      <c r="N34" s="29">
        <v>30</v>
      </c>
      <c r="O34" s="29">
        <v>25</v>
      </c>
      <c r="P34" s="29">
        <v>32</v>
      </c>
      <c r="Q34" s="29">
        <v>31</v>
      </c>
      <c r="R34" s="29">
        <v>32</v>
      </c>
      <c r="S34" s="29">
        <v>26</v>
      </c>
      <c r="T34" s="85">
        <v>30</v>
      </c>
      <c r="U34" s="29">
        <v>23</v>
      </c>
      <c r="V34" s="29">
        <v>25</v>
      </c>
      <c r="W34" s="29">
        <v>21</v>
      </c>
      <c r="X34" s="29">
        <v>10</v>
      </c>
      <c r="Y34" s="29">
        <v>11</v>
      </c>
      <c r="Z34" s="32">
        <v>26</v>
      </c>
      <c r="AA34" s="32">
        <v>22</v>
      </c>
      <c r="AB34" s="32">
        <v>32</v>
      </c>
      <c r="AC34" s="90">
        <v>26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28</v>
      </c>
      <c r="F35" s="3">
        <v>26</v>
      </c>
      <c r="G35" s="57">
        <v>33</v>
      </c>
      <c r="H35" s="3">
        <v>22</v>
      </c>
      <c r="I35" s="57">
        <v>30</v>
      </c>
      <c r="J35" s="3">
        <v>28</v>
      </c>
      <c r="K35" s="81">
        <v>30</v>
      </c>
      <c r="L35" s="3">
        <v>20</v>
      </c>
      <c r="M35" s="3">
        <v>19</v>
      </c>
      <c r="N35" s="3">
        <v>31</v>
      </c>
      <c r="O35" s="3">
        <v>25</v>
      </c>
      <c r="P35" s="3">
        <v>34</v>
      </c>
      <c r="Q35" s="3">
        <v>32</v>
      </c>
      <c r="R35" s="3">
        <v>31</v>
      </c>
      <c r="S35" s="3">
        <v>26</v>
      </c>
      <c r="T35" s="86">
        <v>33</v>
      </c>
      <c r="U35" s="3">
        <v>13</v>
      </c>
      <c r="V35" s="3">
        <v>25</v>
      </c>
      <c r="W35" s="3">
        <v>19</v>
      </c>
      <c r="X35" s="3">
        <v>9</v>
      </c>
      <c r="Y35" s="3">
        <v>6</v>
      </c>
      <c r="Z35" s="5"/>
      <c r="AA35" s="5">
        <v>25</v>
      </c>
      <c r="AB35" s="5">
        <v>28</v>
      </c>
      <c r="AC35" s="5">
        <v>28</v>
      </c>
      <c r="AD35" s="5">
        <v>27</v>
      </c>
      <c r="AE35" s="39"/>
    </row>
    <row r="36" spans="2:31" x14ac:dyDescent="0.25">
      <c r="B36" s="8">
        <v>7</v>
      </c>
      <c r="C36" s="3">
        <v>31</v>
      </c>
      <c r="D36" s="3">
        <v>27</v>
      </c>
      <c r="E36" s="3"/>
      <c r="F36" s="3"/>
      <c r="G36" s="57">
        <v>20</v>
      </c>
      <c r="H36" s="3"/>
      <c r="I36" s="114"/>
      <c r="J36" s="3">
        <v>30</v>
      </c>
      <c r="K36" s="81">
        <v>29</v>
      </c>
      <c r="L36" s="3"/>
      <c r="M36" s="3">
        <v>24</v>
      </c>
      <c r="N36" s="3">
        <v>29</v>
      </c>
      <c r="O36" s="3">
        <v>25</v>
      </c>
      <c r="P36" s="3"/>
      <c r="Q36" s="3">
        <v>30</v>
      </c>
      <c r="R36" s="3">
        <v>29</v>
      </c>
      <c r="S36" s="3"/>
      <c r="T36" s="86">
        <v>31</v>
      </c>
      <c r="U36" s="3"/>
      <c r="V36" s="3"/>
      <c r="W36" s="3"/>
      <c r="X36" s="3">
        <v>8</v>
      </c>
      <c r="Y36" s="3"/>
      <c r="Z36" s="5"/>
      <c r="AA36" s="5"/>
      <c r="AB36" s="5">
        <v>28</v>
      </c>
      <c r="AC36" s="5">
        <v>26</v>
      </c>
      <c r="AD36" s="5">
        <v>28</v>
      </c>
      <c r="AE36" s="39"/>
    </row>
    <row r="37" spans="2:31" x14ac:dyDescent="0.25">
      <c r="B37" s="8">
        <v>7</v>
      </c>
      <c r="C37" s="3">
        <v>29</v>
      </c>
      <c r="D37" s="3"/>
      <c r="E37" s="3"/>
      <c r="F37" s="3"/>
      <c r="G37" s="57"/>
      <c r="H37" s="3"/>
      <c r="I37" s="114"/>
      <c r="J37" s="3">
        <v>27</v>
      </c>
      <c r="K37" s="81">
        <v>28</v>
      </c>
      <c r="L37" s="3"/>
      <c r="M37" s="3"/>
      <c r="N37" s="3"/>
      <c r="O37" s="3"/>
      <c r="P37" s="3"/>
      <c r="Q37" s="3">
        <v>30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2037</v>
      </c>
    </row>
    <row r="39" spans="2:31" x14ac:dyDescent="0.25">
      <c r="B39" s="19">
        <v>8</v>
      </c>
      <c r="C39" s="20">
        <v>29</v>
      </c>
      <c r="D39" s="20">
        <v>30</v>
      </c>
      <c r="E39" s="20">
        <v>25</v>
      </c>
      <c r="F39" s="20">
        <v>27</v>
      </c>
      <c r="G39" s="59">
        <v>27</v>
      </c>
      <c r="H39" s="20">
        <v>30</v>
      </c>
      <c r="I39" s="118">
        <v>27</v>
      </c>
      <c r="J39" s="20">
        <v>25</v>
      </c>
      <c r="K39" s="83">
        <v>29</v>
      </c>
      <c r="L39" s="20">
        <v>23</v>
      </c>
      <c r="M39" s="20">
        <v>26</v>
      </c>
      <c r="N39" s="20">
        <v>25</v>
      </c>
      <c r="O39" s="20">
        <v>29</v>
      </c>
      <c r="P39" s="20">
        <v>32</v>
      </c>
      <c r="Q39" s="20">
        <v>31</v>
      </c>
      <c r="R39" s="20">
        <v>27</v>
      </c>
      <c r="S39" s="20">
        <v>25</v>
      </c>
      <c r="T39" s="20">
        <v>32</v>
      </c>
      <c r="U39" s="20">
        <v>32</v>
      </c>
      <c r="V39" s="20">
        <v>29</v>
      </c>
      <c r="W39" s="20">
        <v>27</v>
      </c>
      <c r="X39" s="20">
        <v>11</v>
      </c>
      <c r="Y39" s="20">
        <v>10</v>
      </c>
      <c r="Z39" s="21">
        <v>27</v>
      </c>
      <c r="AA39" s="21">
        <v>26</v>
      </c>
      <c r="AB39" s="21">
        <v>33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29</v>
      </c>
      <c r="D40" s="23">
        <v>32</v>
      </c>
      <c r="E40" s="23">
        <v>25</v>
      </c>
      <c r="F40" s="23">
        <v>26</v>
      </c>
      <c r="G40" s="60">
        <v>26</v>
      </c>
      <c r="H40" s="23">
        <v>27</v>
      </c>
      <c r="I40" s="119">
        <v>27</v>
      </c>
      <c r="J40" s="23">
        <v>25</v>
      </c>
      <c r="K40" s="35">
        <v>30</v>
      </c>
      <c r="L40" s="23">
        <v>21</v>
      </c>
      <c r="M40" s="23">
        <v>24</v>
      </c>
      <c r="N40" s="23">
        <v>26</v>
      </c>
      <c r="O40" s="23">
        <v>25</v>
      </c>
      <c r="P40" s="23"/>
      <c r="Q40" s="23">
        <v>28</v>
      </c>
      <c r="R40" s="23">
        <v>26</v>
      </c>
      <c r="S40" s="23">
        <v>25</v>
      </c>
      <c r="T40" s="23">
        <v>31</v>
      </c>
      <c r="U40" s="23"/>
      <c r="V40" s="23">
        <v>30</v>
      </c>
      <c r="W40" s="23">
        <v>30</v>
      </c>
      <c r="X40" s="23"/>
      <c r="Y40" s="23"/>
      <c r="Z40" s="24">
        <v>26</v>
      </c>
      <c r="AA40" s="24">
        <v>23</v>
      </c>
      <c r="AB40" s="24">
        <v>32</v>
      </c>
      <c r="AC40" s="24">
        <v>26</v>
      </c>
      <c r="AD40" s="24">
        <v>21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120"/>
      <c r="J41" s="23">
        <v>25</v>
      </c>
      <c r="K41" s="35">
        <v>29</v>
      </c>
      <c r="L41" s="23"/>
      <c r="M41" s="23">
        <v>27</v>
      </c>
      <c r="N41" s="23">
        <v>26</v>
      </c>
      <c r="O41" s="23">
        <v>26</v>
      </c>
      <c r="P41" s="23"/>
      <c r="Q41" s="23">
        <v>29</v>
      </c>
      <c r="R41" s="23">
        <v>30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26</v>
      </c>
      <c r="AD41" s="24">
        <v>23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26</v>
      </c>
      <c r="H42" s="23"/>
      <c r="I42" s="120"/>
      <c r="J42" s="23">
        <v>24</v>
      </c>
      <c r="K42" s="35">
        <v>30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24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4">
        <v>24</v>
      </c>
      <c r="H43" s="26"/>
      <c r="I43" s="121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1983</v>
      </c>
    </row>
    <row r="44" spans="2:31" x14ac:dyDescent="0.25">
      <c r="B44" s="28">
        <v>9</v>
      </c>
      <c r="C44" s="29">
        <v>34</v>
      </c>
      <c r="D44" s="29">
        <v>30</v>
      </c>
      <c r="E44" s="29">
        <v>25</v>
      </c>
      <c r="F44" s="29">
        <v>27</v>
      </c>
      <c r="G44" s="68">
        <v>28</v>
      </c>
      <c r="H44" s="29">
        <v>27</v>
      </c>
      <c r="I44" s="123">
        <v>28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85">
        <v>30</v>
      </c>
      <c r="U44" s="29">
        <v>23</v>
      </c>
      <c r="V44" s="29">
        <v>27</v>
      </c>
      <c r="W44" s="29">
        <v>21</v>
      </c>
      <c r="X44" s="29">
        <v>12</v>
      </c>
      <c r="Y44" s="29">
        <v>9</v>
      </c>
      <c r="Z44" s="31">
        <v>23</v>
      </c>
      <c r="AA44" s="31">
        <v>21</v>
      </c>
      <c r="AB44" s="32">
        <v>26</v>
      </c>
      <c r="AC44" s="90">
        <v>27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24</v>
      </c>
      <c r="F45" s="3">
        <v>26</v>
      </c>
      <c r="G45" s="57">
        <v>26</v>
      </c>
      <c r="H45" s="3"/>
      <c r="I45" s="114"/>
      <c r="J45" s="3">
        <v>29</v>
      </c>
      <c r="K45" s="81">
        <v>28</v>
      </c>
      <c r="L45" s="3">
        <v>23</v>
      </c>
      <c r="M45" s="3">
        <v>27</v>
      </c>
      <c r="N45" s="3">
        <v>29</v>
      </c>
      <c r="O45" s="3">
        <v>27</v>
      </c>
      <c r="P45" s="3">
        <v>29</v>
      </c>
      <c r="Q45" s="3">
        <v>31</v>
      </c>
      <c r="R45" s="3">
        <v>29</v>
      </c>
      <c r="S45" s="3">
        <v>26</v>
      </c>
      <c r="T45" s="86">
        <v>30</v>
      </c>
      <c r="U45" s="3">
        <v>17</v>
      </c>
      <c r="V45" s="79">
        <v>21</v>
      </c>
      <c r="W45" s="3">
        <v>18</v>
      </c>
      <c r="X45" s="3"/>
      <c r="Y45" s="3"/>
      <c r="Z45" s="10">
        <v>20</v>
      </c>
      <c r="AA45" s="10">
        <v>22</v>
      </c>
      <c r="AB45" s="5">
        <v>24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31</v>
      </c>
      <c r="D46" s="3"/>
      <c r="E46" s="3"/>
      <c r="F46" s="3">
        <v>26</v>
      </c>
      <c r="G46" s="57">
        <v>26</v>
      </c>
      <c r="H46" s="3"/>
      <c r="I46" s="114"/>
      <c r="J46" s="3">
        <v>28</v>
      </c>
      <c r="K46" s="81">
        <v>27</v>
      </c>
      <c r="L46" s="3"/>
      <c r="M46" s="3"/>
      <c r="N46" s="3">
        <v>28</v>
      </c>
      <c r="O46" s="3">
        <v>27</v>
      </c>
      <c r="P46" s="3"/>
      <c r="Q46" s="3">
        <v>31</v>
      </c>
      <c r="R46" s="3">
        <v>29</v>
      </c>
      <c r="S46" s="3"/>
      <c r="T46" s="86">
        <v>25</v>
      </c>
      <c r="U46" s="3"/>
      <c r="V46" s="3"/>
      <c r="W46" s="3"/>
      <c r="X46" s="3"/>
      <c r="Y46" s="3"/>
      <c r="Z46" s="5"/>
      <c r="AA46" s="5"/>
      <c r="AB46" s="5">
        <v>28</v>
      </c>
      <c r="AC46" s="5"/>
      <c r="AD46" s="5">
        <v>28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69">
        <v>26</v>
      </c>
      <c r="H47" s="3"/>
      <c r="I47" s="114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22</v>
      </c>
      <c r="S47" s="3"/>
      <c r="T47" s="86"/>
      <c r="U47" s="3"/>
      <c r="V47" s="3"/>
      <c r="W47" s="3"/>
      <c r="X47" s="3"/>
      <c r="Y47" s="3">
        <v>5</v>
      </c>
      <c r="Z47" s="5"/>
      <c r="AA47" s="5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17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2</v>
      </c>
      <c r="Z48" s="45"/>
      <c r="AA48" s="45"/>
      <c r="AB48" s="17"/>
      <c r="AC48" s="46"/>
      <c r="AD48" s="17"/>
      <c r="AE48" s="41">
        <f>SUM(C44:AD48)</f>
        <v>1847</v>
      </c>
    </row>
    <row r="49" spans="1:31" x14ac:dyDescent="0.25">
      <c r="B49" s="47" t="s">
        <v>28</v>
      </c>
      <c r="C49" s="48">
        <f t="shared" ref="C49:N49" si="3">SUM(C24:C48)</f>
        <v>634</v>
      </c>
      <c r="D49" s="48">
        <f t="shared" si="3"/>
        <v>424</v>
      </c>
      <c r="E49" s="48">
        <f t="shared" si="3"/>
        <v>289</v>
      </c>
      <c r="F49" s="48">
        <f t="shared" si="3"/>
        <v>210</v>
      </c>
      <c r="G49" s="131">
        <f t="shared" si="3"/>
        <v>564</v>
      </c>
      <c r="H49" s="48">
        <f t="shared" si="3"/>
        <v>217</v>
      </c>
      <c r="I49" s="124">
        <f t="shared" si="3"/>
        <v>244</v>
      </c>
      <c r="J49" s="48">
        <f t="shared" si="3"/>
        <v>580</v>
      </c>
      <c r="K49" s="87">
        <f t="shared" si="3"/>
        <v>508</v>
      </c>
      <c r="L49" s="48">
        <f t="shared" si="3"/>
        <v>209</v>
      </c>
      <c r="M49" s="48">
        <f t="shared" si="3"/>
        <v>348</v>
      </c>
      <c r="N49" s="48">
        <f t="shared" si="3"/>
        <v>423</v>
      </c>
      <c r="O49" s="48">
        <v>422</v>
      </c>
      <c r="P49" s="48">
        <f t="shared" ref="P49:U49" si="4">SUM(P24:P48)</f>
        <v>265</v>
      </c>
      <c r="Q49" s="48">
        <f t="shared" si="4"/>
        <v>594</v>
      </c>
      <c r="R49" s="48">
        <f t="shared" si="4"/>
        <v>607</v>
      </c>
      <c r="S49" s="48">
        <f t="shared" si="4"/>
        <v>260</v>
      </c>
      <c r="T49" s="48">
        <f t="shared" si="4"/>
        <v>547</v>
      </c>
      <c r="U49" s="48">
        <f t="shared" si="4"/>
        <v>189</v>
      </c>
      <c r="V49" s="48">
        <v>277</v>
      </c>
      <c r="W49" s="48">
        <f t="shared" ref="W49:AD49" si="5">SUM(W24:W48)</f>
        <v>293</v>
      </c>
      <c r="X49" s="48">
        <f t="shared" si="5"/>
        <v>77</v>
      </c>
      <c r="Y49" s="48">
        <f t="shared" si="5"/>
        <v>75</v>
      </c>
      <c r="Z49" s="48">
        <f t="shared" si="5"/>
        <v>228</v>
      </c>
      <c r="AA49" s="48">
        <f t="shared" si="5"/>
        <v>259</v>
      </c>
      <c r="AB49" s="48">
        <f t="shared" si="5"/>
        <v>570</v>
      </c>
      <c r="AC49" s="48">
        <f t="shared" si="5"/>
        <v>357</v>
      </c>
      <c r="AD49" s="48">
        <f t="shared" si="5"/>
        <v>529</v>
      </c>
      <c r="AE49" s="48">
        <f>SUM(AE27:AE48)</f>
        <v>10198</v>
      </c>
    </row>
    <row r="50" spans="1:31" x14ac:dyDescent="0.25">
      <c r="B50" s="49">
        <v>10</v>
      </c>
      <c r="C50" s="50">
        <v>27</v>
      </c>
      <c r="D50" s="50">
        <v>21</v>
      </c>
      <c r="E50" s="50">
        <v>29</v>
      </c>
      <c r="F50" s="50">
        <v>26</v>
      </c>
      <c r="G50" s="59">
        <v>25</v>
      </c>
      <c r="H50" s="50">
        <v>20</v>
      </c>
      <c r="I50" s="125">
        <v>26</v>
      </c>
      <c r="J50" s="50">
        <v>28</v>
      </c>
      <c r="K50" s="88">
        <v>32</v>
      </c>
      <c r="L50" s="50">
        <v>22</v>
      </c>
      <c r="M50" s="50">
        <v>22</v>
      </c>
      <c r="N50" s="50">
        <v>29</v>
      </c>
      <c r="O50" s="50">
        <v>24</v>
      </c>
      <c r="P50" s="50">
        <v>23</v>
      </c>
      <c r="Q50" s="50">
        <v>32</v>
      </c>
      <c r="R50" s="50">
        <v>26</v>
      </c>
      <c r="S50" s="50">
        <v>23</v>
      </c>
      <c r="T50" s="50">
        <v>30</v>
      </c>
      <c r="U50" s="50">
        <v>20</v>
      </c>
      <c r="V50" s="50">
        <v>20</v>
      </c>
      <c r="W50" s="50">
        <v>23</v>
      </c>
      <c r="X50" s="50"/>
      <c r="Y50" s="50">
        <v>2</v>
      </c>
      <c r="Z50" s="51">
        <v>19</v>
      </c>
      <c r="AA50" s="51">
        <v>25</v>
      </c>
      <c r="AB50" s="51">
        <v>25</v>
      </c>
      <c r="AC50" s="51">
        <v>30</v>
      </c>
      <c r="AD50" s="51">
        <v>24</v>
      </c>
      <c r="AE50" s="52"/>
    </row>
    <row r="51" spans="1:31" x14ac:dyDescent="0.25">
      <c r="B51" s="22">
        <v>10</v>
      </c>
      <c r="C51" s="23">
        <v>25</v>
      </c>
      <c r="D51" s="23"/>
      <c r="E51" s="23"/>
      <c r="F51" s="23">
        <v>27</v>
      </c>
      <c r="G51" s="61">
        <v>27</v>
      </c>
      <c r="H51" s="23"/>
      <c r="I51" s="120"/>
      <c r="J51" s="23">
        <v>28</v>
      </c>
      <c r="K51" s="35"/>
      <c r="L51" s="23">
        <v>16</v>
      </c>
      <c r="M51" s="23"/>
      <c r="N51" s="23"/>
      <c r="O51" s="23">
        <v>22</v>
      </c>
      <c r="P51" s="23"/>
      <c r="Q51" s="23">
        <v>30</v>
      </c>
      <c r="R51" s="23">
        <v>21</v>
      </c>
      <c r="S51" s="23">
        <v>18</v>
      </c>
      <c r="T51" s="23">
        <v>30</v>
      </c>
      <c r="U51" s="23"/>
      <c r="V51" s="23"/>
      <c r="W51" s="23"/>
      <c r="X51" s="23"/>
      <c r="Y51" s="23"/>
      <c r="Z51" s="24"/>
      <c r="AA51" s="24"/>
      <c r="AB51" s="24">
        <v>31</v>
      </c>
      <c r="AC51" s="24"/>
      <c r="AD51" s="24">
        <v>31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7"/>
      <c r="H52" s="26"/>
      <c r="I52" s="121"/>
      <c r="J52" s="26">
        <v>20</v>
      </c>
      <c r="K52" s="36"/>
      <c r="L52" s="26"/>
      <c r="M52" s="26"/>
      <c r="N52" s="26"/>
      <c r="O52" s="26"/>
      <c r="P52" s="26"/>
      <c r="Q52" s="26"/>
      <c r="R52" s="26"/>
      <c r="S52" s="26"/>
      <c r="T52" s="26" t="s">
        <v>48</v>
      </c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1036</v>
      </c>
    </row>
    <row r="53" spans="1:31" x14ac:dyDescent="0.25">
      <c r="B53" s="28">
        <v>11</v>
      </c>
      <c r="C53" s="29">
        <v>25</v>
      </c>
      <c r="D53" s="29">
        <v>23</v>
      </c>
      <c r="E53" s="29">
        <v>23</v>
      </c>
      <c r="F53" s="29">
        <v>21</v>
      </c>
      <c r="G53" s="68">
        <v>23</v>
      </c>
      <c r="H53" s="29">
        <v>20</v>
      </c>
      <c r="I53" s="123">
        <v>20</v>
      </c>
      <c r="J53" s="29">
        <v>18</v>
      </c>
      <c r="K53" s="84">
        <v>28</v>
      </c>
      <c r="L53" s="29">
        <v>26</v>
      </c>
      <c r="M53" s="29">
        <v>20</v>
      </c>
      <c r="N53" s="29">
        <v>31</v>
      </c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>
        <v>25</v>
      </c>
      <c r="V53" s="29">
        <v>20</v>
      </c>
      <c r="W53" s="29">
        <v>15</v>
      </c>
      <c r="X53" s="29"/>
      <c r="Y53" s="29">
        <v>4</v>
      </c>
      <c r="Z53" s="32"/>
      <c r="AA53" s="32">
        <v>21</v>
      </c>
      <c r="AB53" s="32">
        <v>22</v>
      </c>
      <c r="AC53" s="32">
        <v>28</v>
      </c>
      <c r="AD53" s="32">
        <v>28</v>
      </c>
      <c r="AE53" s="39"/>
    </row>
    <row r="54" spans="1:31" x14ac:dyDescent="0.25">
      <c r="B54" s="8">
        <v>11</v>
      </c>
      <c r="C54" s="3">
        <v>22</v>
      </c>
      <c r="D54" s="3"/>
      <c r="E54" s="3"/>
      <c r="F54" s="3">
        <v>24</v>
      </c>
      <c r="G54" s="69">
        <v>23</v>
      </c>
      <c r="H54" s="3"/>
      <c r="I54" s="114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25</v>
      </c>
      <c r="U54" s="3"/>
      <c r="V54" s="3"/>
      <c r="W54" s="3"/>
      <c r="X54" s="3"/>
      <c r="Y54" s="3"/>
      <c r="Z54" s="5"/>
      <c r="AA54" s="5"/>
      <c r="AB54" s="5">
        <v>25</v>
      </c>
      <c r="AC54" s="5">
        <v>27</v>
      </c>
      <c r="AD54" s="5">
        <v>25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947</v>
      </c>
    </row>
    <row r="57" spans="1:31" x14ac:dyDescent="0.25">
      <c r="B57" s="37" t="s">
        <v>30</v>
      </c>
      <c r="C57" s="38">
        <f t="shared" ref="C57:AD57" si="6">SUM(C50:C56)</f>
        <v>99</v>
      </c>
      <c r="D57" s="38">
        <f t="shared" si="6"/>
        <v>44</v>
      </c>
      <c r="E57" s="38">
        <f t="shared" si="6"/>
        <v>52</v>
      </c>
      <c r="F57" s="38">
        <f t="shared" si="6"/>
        <v>148</v>
      </c>
      <c r="G57" s="73">
        <f t="shared" si="6"/>
        <v>98</v>
      </c>
      <c r="H57" s="38">
        <f t="shared" si="6"/>
        <v>40</v>
      </c>
      <c r="I57" s="38">
        <f t="shared" si="6"/>
        <v>46</v>
      </c>
      <c r="J57" s="38">
        <f t="shared" si="6"/>
        <v>148</v>
      </c>
      <c r="K57" s="38">
        <f t="shared" si="6"/>
        <v>60</v>
      </c>
      <c r="L57" s="38">
        <f t="shared" si="6"/>
        <v>64</v>
      </c>
      <c r="M57" s="38">
        <f t="shared" si="6"/>
        <v>42</v>
      </c>
      <c r="N57" s="38">
        <f t="shared" si="6"/>
        <v>60</v>
      </c>
      <c r="O57" s="38">
        <f t="shared" si="6"/>
        <v>95</v>
      </c>
      <c r="P57" s="38">
        <f t="shared" si="6"/>
        <v>43</v>
      </c>
      <c r="Q57" s="38">
        <f t="shared" si="6"/>
        <v>137</v>
      </c>
      <c r="R57" s="38">
        <f t="shared" si="6"/>
        <v>95</v>
      </c>
      <c r="S57" s="38">
        <f t="shared" si="6"/>
        <v>84</v>
      </c>
      <c r="T57" s="38">
        <f t="shared" si="6"/>
        <v>105</v>
      </c>
      <c r="U57" s="38">
        <f t="shared" si="6"/>
        <v>45</v>
      </c>
      <c r="V57" s="38">
        <f t="shared" si="6"/>
        <v>40</v>
      </c>
      <c r="W57" s="38">
        <f t="shared" si="6"/>
        <v>38</v>
      </c>
      <c r="X57" s="38">
        <f t="shared" si="6"/>
        <v>0</v>
      </c>
      <c r="Y57" s="38">
        <f t="shared" si="6"/>
        <v>6</v>
      </c>
      <c r="Z57" s="38">
        <f t="shared" si="6"/>
        <v>19</v>
      </c>
      <c r="AA57" s="38">
        <f t="shared" si="6"/>
        <v>47</v>
      </c>
      <c r="AB57" s="38">
        <f t="shared" si="6"/>
        <v>135</v>
      </c>
      <c r="AC57" s="38">
        <f t="shared" si="6"/>
        <v>85</v>
      </c>
      <c r="AD57" s="38">
        <f t="shared" si="6"/>
        <v>108</v>
      </c>
      <c r="AE57" s="38">
        <f>SUM(AE51:AE56)</f>
        <v>1983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AE59" si="7">C23+C49+C57</f>
        <v>1249</v>
      </c>
      <c r="D59" s="56">
        <f t="shared" si="7"/>
        <v>874</v>
      </c>
      <c r="E59" s="56">
        <f t="shared" si="7"/>
        <v>687</v>
      </c>
      <c r="F59" s="56">
        <f t="shared" si="7"/>
        <v>358</v>
      </c>
      <c r="G59" s="56">
        <f t="shared" si="7"/>
        <v>1202</v>
      </c>
      <c r="H59" s="56">
        <f t="shared" si="7"/>
        <v>466</v>
      </c>
      <c r="I59" s="126">
        <f t="shared" si="7"/>
        <v>559</v>
      </c>
      <c r="J59" s="56">
        <f t="shared" si="7"/>
        <v>1254</v>
      </c>
      <c r="K59" s="56">
        <f t="shared" si="7"/>
        <v>934</v>
      </c>
      <c r="L59" s="56">
        <f t="shared" si="7"/>
        <v>460</v>
      </c>
      <c r="M59" s="56">
        <f t="shared" si="7"/>
        <v>683</v>
      </c>
      <c r="N59" s="56">
        <f t="shared" si="7"/>
        <v>842</v>
      </c>
      <c r="O59" s="56">
        <f t="shared" si="7"/>
        <v>858</v>
      </c>
      <c r="P59" s="56">
        <f t="shared" si="7"/>
        <v>549</v>
      </c>
      <c r="Q59" s="56">
        <f t="shared" si="7"/>
        <v>1282</v>
      </c>
      <c r="R59" s="56">
        <f t="shared" si="7"/>
        <v>1281</v>
      </c>
      <c r="S59" s="56">
        <f t="shared" si="7"/>
        <v>593</v>
      </c>
      <c r="T59" s="56">
        <f t="shared" si="7"/>
        <v>1187</v>
      </c>
      <c r="U59" s="56">
        <f t="shared" si="7"/>
        <v>386</v>
      </c>
      <c r="V59" s="56">
        <f t="shared" si="7"/>
        <v>542</v>
      </c>
      <c r="W59" s="56">
        <f t="shared" si="7"/>
        <v>635</v>
      </c>
      <c r="X59" s="56">
        <f t="shared" si="7"/>
        <v>147</v>
      </c>
      <c r="Y59" s="56">
        <f t="shared" si="7"/>
        <v>126</v>
      </c>
      <c r="Z59" s="56">
        <f t="shared" si="7"/>
        <v>443</v>
      </c>
      <c r="AA59" s="56">
        <f t="shared" si="7"/>
        <v>534</v>
      </c>
      <c r="AB59" s="56">
        <f t="shared" si="7"/>
        <v>1227</v>
      </c>
      <c r="AC59" s="56">
        <f t="shared" si="7"/>
        <v>753</v>
      </c>
      <c r="AD59" s="56">
        <f t="shared" si="7"/>
        <v>1134</v>
      </c>
      <c r="AE59" s="56">
        <f t="shared" si="7"/>
        <v>21244</v>
      </c>
    </row>
    <row r="60" spans="1:31" x14ac:dyDescent="0.25">
      <c r="G60"/>
      <c r="I60"/>
      <c r="K60"/>
      <c r="T60"/>
    </row>
    <row r="61" spans="1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1:31" s="113" customFormat="1" ht="11.25" x14ac:dyDescent="0.2">
      <c r="B62" s="113" t="s">
        <v>57</v>
      </c>
      <c r="C62" s="113">
        <f t="shared" ref="C62:AE62" si="8">C59/C61</f>
        <v>29.046511627906977</v>
      </c>
      <c r="D62" s="113">
        <f t="shared" si="8"/>
        <v>29.133333333333333</v>
      </c>
      <c r="E62" s="113">
        <f t="shared" si="8"/>
        <v>27.48</v>
      </c>
      <c r="F62" s="113">
        <f t="shared" si="8"/>
        <v>25.571428571428573</v>
      </c>
      <c r="G62" s="113">
        <f t="shared" si="8"/>
        <v>27.953488372093023</v>
      </c>
      <c r="H62" s="113">
        <f t="shared" si="8"/>
        <v>24.526315789473685</v>
      </c>
      <c r="I62" s="113">
        <f t="shared" si="8"/>
        <v>27.95</v>
      </c>
      <c r="J62" s="113">
        <f t="shared" si="8"/>
        <v>26.680851063829788</v>
      </c>
      <c r="K62" s="113">
        <f t="shared" si="8"/>
        <v>28.303030303030305</v>
      </c>
      <c r="L62" s="113">
        <f t="shared" si="8"/>
        <v>21.904761904761905</v>
      </c>
      <c r="M62" s="113">
        <f t="shared" si="8"/>
        <v>25.296296296296298</v>
      </c>
      <c r="N62" s="113">
        <f t="shared" si="8"/>
        <v>29.03448275862069</v>
      </c>
      <c r="O62" s="113">
        <f t="shared" si="8"/>
        <v>26.8125</v>
      </c>
      <c r="P62" s="113">
        <f t="shared" si="8"/>
        <v>27.45</v>
      </c>
      <c r="Q62" s="113">
        <f t="shared" si="8"/>
        <v>29.136363636363637</v>
      </c>
      <c r="R62" s="113">
        <f t="shared" si="8"/>
        <v>28.466666666666665</v>
      </c>
      <c r="S62" s="113">
        <f t="shared" si="8"/>
        <v>25.782608695652176</v>
      </c>
      <c r="T62" s="113">
        <f t="shared" si="8"/>
        <v>28.951219512195124</v>
      </c>
      <c r="U62" s="113">
        <f t="shared" si="8"/>
        <v>25.733333333333334</v>
      </c>
      <c r="V62" s="113">
        <f t="shared" si="8"/>
        <v>25.80952380952381</v>
      </c>
      <c r="W62" s="113">
        <f t="shared" si="8"/>
        <v>24.423076923076923</v>
      </c>
      <c r="X62" s="113">
        <f t="shared" si="8"/>
        <v>11.307692307692308</v>
      </c>
      <c r="Y62" s="113">
        <f t="shared" si="8"/>
        <v>7</v>
      </c>
      <c r="Z62" s="113">
        <f t="shared" si="8"/>
        <v>24.611111111111111</v>
      </c>
      <c r="AA62" s="113">
        <f t="shared" si="8"/>
        <v>26.7</v>
      </c>
      <c r="AB62" s="113">
        <f t="shared" si="8"/>
        <v>27.886363636363637</v>
      </c>
      <c r="AC62" s="113">
        <f t="shared" si="8"/>
        <v>25.96551724137931</v>
      </c>
      <c r="AD62" s="113">
        <f t="shared" si="8"/>
        <v>29.076923076923077</v>
      </c>
      <c r="AE62" s="113">
        <f t="shared" si="8"/>
        <v>26.588235294117649</v>
      </c>
    </row>
    <row r="63" spans="1:31" x14ac:dyDescent="0.25">
      <c r="G63"/>
      <c r="K63"/>
    </row>
    <row r="64" spans="1:31" x14ac:dyDescent="0.25">
      <c r="A64" t="s">
        <v>62</v>
      </c>
      <c r="B64" s="113" t="s">
        <v>57</v>
      </c>
      <c r="C64" s="107">
        <f>SUM(C61:W61,Z61:AD61)</f>
        <v>768</v>
      </c>
      <c r="D64" s="107" t="s">
        <v>50</v>
      </c>
      <c r="F64" s="107" t="s">
        <v>63</v>
      </c>
      <c r="G64" s="107">
        <v>314</v>
      </c>
      <c r="H64" s="107" t="s">
        <v>50</v>
      </c>
      <c r="J64" s="107" t="s">
        <v>64</v>
      </c>
      <c r="K64" s="127">
        <v>373</v>
      </c>
      <c r="L64" s="107" t="s">
        <v>50</v>
      </c>
      <c r="M64" s="107"/>
      <c r="N64" s="107" t="s">
        <v>65</v>
      </c>
      <c r="O64" s="107">
        <v>81</v>
      </c>
    </row>
    <row r="65" spans="3:15" x14ac:dyDescent="0.25">
      <c r="C65" s="107">
        <f>SUM(C59:V59,Y59:AD59)</f>
        <v>20463</v>
      </c>
      <c r="D65" s="107" t="s">
        <v>66</v>
      </c>
      <c r="G65" s="107">
        <v>8960</v>
      </c>
      <c r="H65" s="107" t="s">
        <v>66</v>
      </c>
      <c r="J65" s="107"/>
      <c r="K65" s="127">
        <v>10050</v>
      </c>
      <c r="L65" s="107" t="s">
        <v>66</v>
      </c>
      <c r="M65" s="107"/>
      <c r="N65" s="107"/>
      <c r="O65" s="107">
        <v>1985</v>
      </c>
    </row>
    <row r="66" spans="3:15" x14ac:dyDescent="0.25">
      <c r="C66" s="128">
        <f>C65/C64</f>
        <v>26.64453125</v>
      </c>
      <c r="G66" s="128">
        <f>G65/G64</f>
        <v>28.535031847133759</v>
      </c>
      <c r="H66" s="107"/>
      <c r="J66" s="107"/>
      <c r="K66" s="129">
        <f>K65/K64</f>
        <v>26.943699731903486</v>
      </c>
      <c r="L66" s="107"/>
      <c r="M66" s="107"/>
      <c r="N66" s="107"/>
      <c r="O66" s="128">
        <f>O65/O64</f>
        <v>24.506172839506174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workbookViewId="0">
      <pane xSplit="2" ySplit="2" topLeftCell="F3" activePane="bottomRight" state="frozen"/>
      <selection pane="topRight" activeCell="F1" sqref="F1"/>
      <selection pane="bottomLeft" activeCell="A42" sqref="A42"/>
      <selection pane="bottomRight" activeCell="J36" sqref="J36"/>
    </sheetView>
  </sheetViews>
  <sheetFormatPr defaultColWidth="8.5703125" defaultRowHeight="15" x14ac:dyDescent="0.25"/>
  <cols>
    <col min="1" max="1" width="2" customWidth="1"/>
    <col min="2" max="3" width="5.140625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5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63" t="s">
        <v>70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30</v>
      </c>
      <c r="D3" s="3">
        <v>34</v>
      </c>
      <c r="E3" s="3">
        <v>31</v>
      </c>
      <c r="F3" s="1365"/>
      <c r="G3" s="57">
        <v>30</v>
      </c>
      <c r="H3" s="3">
        <v>25</v>
      </c>
      <c r="I3" s="114">
        <v>32</v>
      </c>
      <c r="J3" s="3">
        <v>27</v>
      </c>
      <c r="K3" s="81">
        <v>25</v>
      </c>
      <c r="L3" s="3">
        <v>27</v>
      </c>
      <c r="M3" s="3">
        <v>30</v>
      </c>
      <c r="N3" s="3">
        <v>32</v>
      </c>
      <c r="O3" s="3">
        <v>32</v>
      </c>
      <c r="P3" s="3">
        <v>29</v>
      </c>
      <c r="Q3" s="85">
        <v>29</v>
      </c>
      <c r="R3" s="3">
        <v>32</v>
      </c>
      <c r="S3" s="3">
        <v>27</v>
      </c>
      <c r="T3" s="86">
        <v>32</v>
      </c>
      <c r="U3" s="3">
        <v>32</v>
      </c>
      <c r="V3" s="3">
        <v>31</v>
      </c>
      <c r="W3" s="3">
        <v>27</v>
      </c>
      <c r="X3" s="3">
        <v>15</v>
      </c>
      <c r="Y3" s="3">
        <v>13</v>
      </c>
      <c r="Z3" s="5">
        <v>24</v>
      </c>
      <c r="AA3" s="5">
        <v>34</v>
      </c>
      <c r="AB3" s="5">
        <v>32</v>
      </c>
      <c r="AC3" s="5">
        <v>26</v>
      </c>
      <c r="AD3" s="5">
        <v>35</v>
      </c>
      <c r="AE3" s="1366">
        <f>SUM(C3:AD7)</f>
        <v>2527</v>
      </c>
    </row>
    <row r="4" spans="2:31" x14ac:dyDescent="0.25">
      <c r="B4" s="8">
        <v>1</v>
      </c>
      <c r="C4" s="3">
        <v>27</v>
      </c>
      <c r="D4" s="3">
        <v>34</v>
      </c>
      <c r="E4" s="3">
        <v>30</v>
      </c>
      <c r="F4" s="1365"/>
      <c r="G4" s="57">
        <v>34</v>
      </c>
      <c r="H4" s="3">
        <v>26</v>
      </c>
      <c r="I4" s="114">
        <v>31</v>
      </c>
      <c r="J4" s="3">
        <v>30</v>
      </c>
      <c r="K4" s="81">
        <v>26</v>
      </c>
      <c r="L4" s="3">
        <v>27</v>
      </c>
      <c r="M4" s="3">
        <v>29</v>
      </c>
      <c r="N4" s="3">
        <v>31</v>
      </c>
      <c r="O4" s="3">
        <v>34</v>
      </c>
      <c r="P4" s="3">
        <v>26</v>
      </c>
      <c r="Q4" s="86">
        <v>33</v>
      </c>
      <c r="R4" s="3">
        <v>32</v>
      </c>
      <c r="S4" s="3">
        <v>26</v>
      </c>
      <c r="T4" s="86">
        <v>28</v>
      </c>
      <c r="U4" s="3"/>
      <c r="V4" s="3">
        <v>31</v>
      </c>
      <c r="W4" s="3">
        <v>25</v>
      </c>
      <c r="X4" s="3"/>
      <c r="Y4" s="3"/>
      <c r="Z4" s="5">
        <v>28</v>
      </c>
      <c r="AA4" s="5">
        <v>34</v>
      </c>
      <c r="AB4" s="5">
        <v>32</v>
      </c>
      <c r="AC4" s="5">
        <v>31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29</v>
      </c>
      <c r="F5" s="1365"/>
      <c r="G5" s="57">
        <v>34</v>
      </c>
      <c r="H5" s="3"/>
      <c r="I5" s="114">
        <v>30</v>
      </c>
      <c r="J5" s="3">
        <v>29</v>
      </c>
      <c r="K5" s="81">
        <v>28</v>
      </c>
      <c r="L5" s="3"/>
      <c r="M5" s="3">
        <v>28</v>
      </c>
      <c r="N5" s="3">
        <v>35</v>
      </c>
      <c r="O5" s="3">
        <v>27</v>
      </c>
      <c r="P5" s="3">
        <v>26</v>
      </c>
      <c r="Q5" s="86">
        <v>32</v>
      </c>
      <c r="R5" s="3">
        <v>31</v>
      </c>
      <c r="S5" s="3">
        <v>26</v>
      </c>
      <c r="T5" s="86">
        <v>28</v>
      </c>
      <c r="U5" s="3"/>
      <c r="V5" s="3"/>
      <c r="W5" s="3">
        <v>28</v>
      </c>
      <c r="X5" s="3"/>
      <c r="Y5" s="3"/>
      <c r="Z5" s="5"/>
      <c r="AA5" s="5"/>
      <c r="AB5" s="5">
        <v>31</v>
      </c>
      <c r="AC5" s="5">
        <v>26</v>
      </c>
      <c r="AD5" s="5">
        <v>32</v>
      </c>
      <c r="AE5" s="1366"/>
    </row>
    <row r="6" spans="2:31" x14ac:dyDescent="0.25">
      <c r="B6" s="11">
        <v>1</v>
      </c>
      <c r="C6" s="3">
        <v>30</v>
      </c>
      <c r="D6" s="12">
        <v>27</v>
      </c>
      <c r="E6" s="12"/>
      <c r="F6" s="1365"/>
      <c r="G6" s="57">
        <v>35</v>
      </c>
      <c r="H6" s="12"/>
      <c r="I6" s="115"/>
      <c r="J6" s="12">
        <v>29</v>
      </c>
      <c r="K6" s="82">
        <v>25</v>
      </c>
      <c r="L6" s="12"/>
      <c r="M6" s="12"/>
      <c r="N6" s="12"/>
      <c r="O6" s="12"/>
      <c r="P6" s="12"/>
      <c r="Q6" s="86">
        <v>29</v>
      </c>
      <c r="R6" s="12">
        <v>32</v>
      </c>
      <c r="S6" s="12"/>
      <c r="T6" s="101">
        <v>30</v>
      </c>
      <c r="U6" s="12"/>
      <c r="V6" s="12"/>
      <c r="W6" s="12"/>
      <c r="X6" s="12"/>
      <c r="Y6" s="12"/>
      <c r="Z6" s="13"/>
      <c r="AA6" s="13"/>
      <c r="AB6" s="13">
        <v>33</v>
      </c>
      <c r="AC6" s="13"/>
      <c r="AD6" s="13">
        <v>32</v>
      </c>
      <c r="AE6" s="1366"/>
    </row>
    <row r="7" spans="2:31" x14ac:dyDescent="0.25">
      <c r="B7" s="15">
        <v>1</v>
      </c>
      <c r="C7" s="3">
        <v>30</v>
      </c>
      <c r="D7" s="16"/>
      <c r="E7" s="16"/>
      <c r="F7" s="1365"/>
      <c r="G7" s="58"/>
      <c r="H7" s="16"/>
      <c r="I7" s="117"/>
      <c r="J7" s="16">
        <v>29</v>
      </c>
      <c r="K7" s="9"/>
      <c r="L7" s="16"/>
      <c r="M7" s="16"/>
      <c r="N7" s="16"/>
      <c r="O7" s="16"/>
      <c r="P7" s="16"/>
      <c r="Q7" s="102">
        <v>24</v>
      </c>
      <c r="R7" s="46">
        <v>32</v>
      </c>
      <c r="S7" s="16"/>
      <c r="T7" s="102">
        <v>24</v>
      </c>
      <c r="U7" s="16"/>
      <c r="V7" s="16"/>
      <c r="W7" s="16"/>
      <c r="X7" s="16"/>
      <c r="Y7" s="16"/>
      <c r="Z7" s="17"/>
      <c r="AA7" s="17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28</v>
      </c>
      <c r="F8" s="1367"/>
      <c r="G8" s="59">
        <v>36</v>
      </c>
      <c r="H8" s="20">
        <v>30</v>
      </c>
      <c r="I8" s="118">
        <v>28</v>
      </c>
      <c r="J8" s="20">
        <v>27</v>
      </c>
      <c r="K8" s="83">
        <v>28</v>
      </c>
      <c r="L8" s="20">
        <v>18</v>
      </c>
      <c r="M8" s="20">
        <v>27</v>
      </c>
      <c r="N8" s="20">
        <v>30</v>
      </c>
      <c r="O8" s="20">
        <v>25</v>
      </c>
      <c r="P8" s="20">
        <v>25</v>
      </c>
      <c r="Q8" s="133">
        <v>26</v>
      </c>
      <c r="R8" s="20">
        <v>30</v>
      </c>
      <c r="S8" s="20">
        <v>29</v>
      </c>
      <c r="T8" s="20">
        <v>27</v>
      </c>
      <c r="U8" s="20">
        <v>33</v>
      </c>
      <c r="V8" s="20">
        <v>27</v>
      </c>
      <c r="W8" s="20">
        <v>23</v>
      </c>
      <c r="X8" s="20">
        <v>12</v>
      </c>
      <c r="Y8" s="20">
        <v>11</v>
      </c>
      <c r="Z8" s="21">
        <v>26</v>
      </c>
      <c r="AA8" s="21">
        <v>29</v>
      </c>
      <c r="AB8" s="21">
        <v>29</v>
      </c>
      <c r="AC8" s="21">
        <v>26</v>
      </c>
      <c r="AD8" s="21">
        <v>31</v>
      </c>
      <c r="AE8" s="1368">
        <f>SUM(C8:AD12)</f>
        <v>2231</v>
      </c>
    </row>
    <row r="9" spans="2:31" x14ac:dyDescent="0.25">
      <c r="B9" s="22">
        <v>2</v>
      </c>
      <c r="C9" s="23">
        <v>27</v>
      </c>
      <c r="D9" s="23">
        <v>31</v>
      </c>
      <c r="E9" s="23">
        <v>29</v>
      </c>
      <c r="F9" s="1367"/>
      <c r="G9" s="60">
        <v>36</v>
      </c>
      <c r="H9" s="23">
        <v>30</v>
      </c>
      <c r="I9" s="119">
        <v>27</v>
      </c>
      <c r="J9" s="23">
        <v>27</v>
      </c>
      <c r="K9" s="35">
        <v>28</v>
      </c>
      <c r="L9" s="23">
        <v>16</v>
      </c>
      <c r="M9" s="23">
        <v>28</v>
      </c>
      <c r="N9" s="23">
        <v>29</v>
      </c>
      <c r="O9" s="23">
        <v>25</v>
      </c>
      <c r="P9" s="23">
        <v>29</v>
      </c>
      <c r="Q9" s="134">
        <v>25</v>
      </c>
      <c r="R9" s="23">
        <v>31</v>
      </c>
      <c r="S9" s="23">
        <v>28</v>
      </c>
      <c r="T9" s="23">
        <v>30</v>
      </c>
      <c r="U9" s="23"/>
      <c r="V9" s="23">
        <v>26</v>
      </c>
      <c r="W9" s="23">
        <v>24</v>
      </c>
      <c r="X9" s="23">
        <v>12</v>
      </c>
      <c r="Y9" s="23"/>
      <c r="Z9" s="24">
        <v>26</v>
      </c>
      <c r="AA9" s="24">
        <v>32</v>
      </c>
      <c r="AB9" s="24">
        <v>30</v>
      </c>
      <c r="AC9" s="24">
        <v>26</v>
      </c>
      <c r="AD9" s="24">
        <v>32</v>
      </c>
      <c r="AE9" s="1368"/>
    </row>
    <row r="10" spans="2:31" x14ac:dyDescent="0.25">
      <c r="B10" s="22">
        <v>2</v>
      </c>
      <c r="C10" s="23">
        <v>34</v>
      </c>
      <c r="D10" s="23">
        <v>25</v>
      </c>
      <c r="E10" s="23">
        <v>28</v>
      </c>
      <c r="F10" s="1367"/>
      <c r="G10" s="60">
        <v>33</v>
      </c>
      <c r="H10" s="23"/>
      <c r="I10" s="120"/>
      <c r="J10" s="23">
        <v>29</v>
      </c>
      <c r="K10" s="35">
        <v>29</v>
      </c>
      <c r="L10" s="23"/>
      <c r="M10" s="23">
        <v>17</v>
      </c>
      <c r="N10" s="23">
        <v>28</v>
      </c>
      <c r="O10" s="23">
        <v>25</v>
      </c>
      <c r="P10" s="23"/>
      <c r="Q10" s="134">
        <v>31</v>
      </c>
      <c r="R10" s="23">
        <v>28</v>
      </c>
      <c r="S10" s="23"/>
      <c r="T10" s="23">
        <v>31</v>
      </c>
      <c r="U10" s="23"/>
      <c r="V10" s="23"/>
      <c r="W10" s="23">
        <v>23</v>
      </c>
      <c r="X10" s="23"/>
      <c r="Y10" s="23"/>
      <c r="Z10" s="24"/>
      <c r="AA10" s="24"/>
      <c r="AB10" s="24">
        <v>27</v>
      </c>
      <c r="AC10" s="24">
        <v>24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24</v>
      </c>
      <c r="H11" s="23"/>
      <c r="I11" s="120"/>
      <c r="J11" s="23">
        <v>26</v>
      </c>
      <c r="K11" s="35"/>
      <c r="L11" s="23"/>
      <c r="M11" s="23"/>
      <c r="N11" s="23"/>
      <c r="O11" s="23"/>
      <c r="P11" s="23"/>
      <c r="Q11" s="134">
        <v>28</v>
      </c>
      <c r="R11" s="23">
        <v>30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25</v>
      </c>
      <c r="K12" s="36"/>
      <c r="L12" s="26"/>
      <c r="M12" s="26"/>
      <c r="N12" s="26"/>
      <c r="O12" s="26"/>
      <c r="P12" s="26"/>
      <c r="Q12" s="135">
        <v>31</v>
      </c>
      <c r="R12" s="36">
        <v>30</v>
      </c>
      <c r="S12" s="26"/>
      <c r="T12" s="26">
        <v>26</v>
      </c>
      <c r="U12" s="26"/>
      <c r="V12" s="26"/>
      <c r="W12" s="26"/>
      <c r="X12" s="26"/>
      <c r="Y12" s="26">
        <v>5</v>
      </c>
      <c r="Z12" s="27"/>
      <c r="AA12" s="27"/>
      <c r="AB12" s="27">
        <v>28</v>
      </c>
      <c r="AC12" s="27"/>
      <c r="AD12" s="27"/>
      <c r="AE12" s="1368"/>
    </row>
    <row r="13" spans="2:31" x14ac:dyDescent="0.25">
      <c r="B13" s="28">
        <v>3</v>
      </c>
      <c r="C13" s="29">
        <v>30</v>
      </c>
      <c r="D13" s="29">
        <v>32</v>
      </c>
      <c r="E13" s="29">
        <v>27</v>
      </c>
      <c r="F13" s="1367"/>
      <c r="G13" s="68">
        <v>30</v>
      </c>
      <c r="H13" s="29">
        <v>24</v>
      </c>
      <c r="I13" s="68">
        <v>29</v>
      </c>
      <c r="J13" s="29">
        <v>28</v>
      </c>
      <c r="K13" s="84">
        <v>30</v>
      </c>
      <c r="L13" s="29">
        <v>25</v>
      </c>
      <c r="M13" s="29">
        <v>30</v>
      </c>
      <c r="N13" s="29">
        <v>29</v>
      </c>
      <c r="O13" s="29">
        <v>27</v>
      </c>
      <c r="P13" s="29">
        <v>22</v>
      </c>
      <c r="Q13" s="85">
        <v>32</v>
      </c>
      <c r="R13" s="29">
        <v>29</v>
      </c>
      <c r="S13" s="29">
        <v>28</v>
      </c>
      <c r="T13" s="85">
        <v>25</v>
      </c>
      <c r="U13" s="29">
        <v>29</v>
      </c>
      <c r="V13" s="29">
        <v>29</v>
      </c>
      <c r="W13" s="29">
        <v>28</v>
      </c>
      <c r="X13" s="29">
        <v>17</v>
      </c>
      <c r="Y13" s="29">
        <v>7</v>
      </c>
      <c r="Z13" s="30">
        <v>19</v>
      </c>
      <c r="AA13" s="30">
        <v>19</v>
      </c>
      <c r="AB13" s="32">
        <v>25</v>
      </c>
      <c r="AC13" s="32">
        <v>27</v>
      </c>
      <c r="AD13" s="32">
        <v>32</v>
      </c>
      <c r="AE13" s="1370">
        <f>SUM(C13:AD17)</f>
        <v>2102</v>
      </c>
    </row>
    <row r="14" spans="2:31" x14ac:dyDescent="0.25">
      <c r="B14" s="8">
        <v>3</v>
      </c>
      <c r="C14" s="3">
        <v>31</v>
      </c>
      <c r="D14" s="3">
        <v>34</v>
      </c>
      <c r="E14" s="3">
        <v>25</v>
      </c>
      <c r="F14" s="1367"/>
      <c r="G14" s="57">
        <v>28</v>
      </c>
      <c r="H14" s="3">
        <v>28</v>
      </c>
      <c r="I14" s="57">
        <v>28</v>
      </c>
      <c r="J14" s="3">
        <v>28</v>
      </c>
      <c r="K14" s="81">
        <v>27</v>
      </c>
      <c r="L14" s="3">
        <v>24</v>
      </c>
      <c r="M14" s="3">
        <v>28</v>
      </c>
      <c r="N14" s="3">
        <v>28</v>
      </c>
      <c r="O14" s="3">
        <v>25</v>
      </c>
      <c r="P14" s="3">
        <v>21</v>
      </c>
      <c r="Q14" s="86">
        <v>26</v>
      </c>
      <c r="R14" s="3">
        <v>30</v>
      </c>
      <c r="S14" s="3">
        <v>29</v>
      </c>
      <c r="T14" s="86">
        <v>25</v>
      </c>
      <c r="U14" s="3">
        <v>24</v>
      </c>
      <c r="V14" s="3">
        <v>30</v>
      </c>
      <c r="W14" s="3">
        <v>26</v>
      </c>
      <c r="X14" s="3">
        <v>6</v>
      </c>
      <c r="Y14" s="3"/>
      <c r="Z14" s="5">
        <v>28</v>
      </c>
      <c r="AA14" s="5">
        <v>25</v>
      </c>
      <c r="AB14" s="5">
        <v>26</v>
      </c>
      <c r="AC14" s="5">
        <v>24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24</v>
      </c>
      <c r="F15" s="1367"/>
      <c r="G15" s="57">
        <v>29</v>
      </c>
      <c r="H15" s="3"/>
      <c r="I15" s="114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86">
        <v>30</v>
      </c>
      <c r="R15" s="3">
        <v>27</v>
      </c>
      <c r="S15" s="3"/>
      <c r="T15" s="86">
        <v>25</v>
      </c>
      <c r="U15" s="3"/>
      <c r="V15" s="3"/>
      <c r="W15" s="3">
        <v>25</v>
      </c>
      <c r="X15" s="3"/>
      <c r="Y15" s="3"/>
      <c r="Z15" s="5"/>
      <c r="AA15" s="5"/>
      <c r="AB15" s="5">
        <v>30</v>
      </c>
      <c r="AC15" s="5">
        <v>25</v>
      </c>
      <c r="AD15" s="5">
        <v>25</v>
      </c>
      <c r="AE15" s="1370"/>
    </row>
    <row r="16" spans="2:31" x14ac:dyDescent="0.25">
      <c r="B16" s="8">
        <v>3</v>
      </c>
      <c r="C16" s="3">
        <v>27</v>
      </c>
      <c r="D16" s="3"/>
      <c r="E16" s="3"/>
      <c r="F16" s="1367"/>
      <c r="G16" s="57">
        <v>24</v>
      </c>
      <c r="H16" s="3"/>
      <c r="I16" s="114"/>
      <c r="J16" s="3">
        <v>25</v>
      </c>
      <c r="K16" s="81"/>
      <c r="L16" s="3"/>
      <c r="M16" s="3"/>
      <c r="N16" s="3"/>
      <c r="O16" s="3"/>
      <c r="P16" s="3"/>
      <c r="Q16" s="86">
        <v>31</v>
      </c>
      <c r="R16" s="3">
        <v>29</v>
      </c>
      <c r="S16" s="3"/>
      <c r="T16" s="86">
        <v>24</v>
      </c>
      <c r="U16" s="3"/>
      <c r="V16" s="3"/>
      <c r="W16" s="3"/>
      <c r="X16" s="3"/>
      <c r="Y16" s="3"/>
      <c r="Z16" s="5"/>
      <c r="AA16" s="5"/>
      <c r="AB16" s="5">
        <v>24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24</v>
      </c>
      <c r="H17" s="16"/>
      <c r="I17" s="117"/>
      <c r="J17" s="16">
        <v>27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25</v>
      </c>
      <c r="U17" s="16"/>
      <c r="V17" s="16"/>
      <c r="W17" s="16"/>
      <c r="X17" s="16"/>
      <c r="Y17" s="16"/>
      <c r="Z17" s="17"/>
      <c r="AA17" s="17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30</v>
      </c>
      <c r="E18" s="20">
        <v>29</v>
      </c>
      <c r="F18" s="1367"/>
      <c r="G18" s="59">
        <v>29</v>
      </c>
      <c r="H18" s="20">
        <v>18</v>
      </c>
      <c r="I18" s="118">
        <v>32</v>
      </c>
      <c r="J18" s="20">
        <v>28</v>
      </c>
      <c r="K18" s="83">
        <v>30</v>
      </c>
      <c r="L18" s="20">
        <v>26</v>
      </c>
      <c r="M18" s="20">
        <v>24</v>
      </c>
      <c r="N18" s="23">
        <v>31</v>
      </c>
      <c r="O18" s="20">
        <v>30</v>
      </c>
      <c r="P18" s="20">
        <v>31</v>
      </c>
      <c r="Q18" s="133">
        <v>29</v>
      </c>
      <c r="R18" s="20">
        <v>32</v>
      </c>
      <c r="S18" s="20">
        <v>28</v>
      </c>
      <c r="T18" s="20">
        <v>29</v>
      </c>
      <c r="U18" s="20">
        <v>32</v>
      </c>
      <c r="V18" s="20">
        <v>26</v>
      </c>
      <c r="W18" s="20">
        <v>24</v>
      </c>
      <c r="X18" s="20">
        <v>7</v>
      </c>
      <c r="Y18" s="20">
        <v>5</v>
      </c>
      <c r="Z18" s="21">
        <v>18</v>
      </c>
      <c r="AA18" s="21">
        <v>28</v>
      </c>
      <c r="AB18" s="21">
        <v>29</v>
      </c>
      <c r="AC18" s="33">
        <v>26</v>
      </c>
      <c r="AD18" s="21">
        <v>32</v>
      </c>
      <c r="AE18" s="1368">
        <f>SUM(C18:AD22)</f>
        <v>2191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29</v>
      </c>
      <c r="H19" s="23">
        <v>28</v>
      </c>
      <c r="I19" s="119">
        <v>31</v>
      </c>
      <c r="J19" s="23">
        <v>29</v>
      </c>
      <c r="K19" s="35">
        <v>29</v>
      </c>
      <c r="L19" s="23">
        <v>25</v>
      </c>
      <c r="M19" s="23">
        <v>24</v>
      </c>
      <c r="N19" s="23">
        <v>26</v>
      </c>
      <c r="O19" s="23">
        <v>32</v>
      </c>
      <c r="P19" s="23">
        <v>30</v>
      </c>
      <c r="Q19" s="134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4</v>
      </c>
      <c r="Z19" s="24">
        <v>27</v>
      </c>
      <c r="AA19" s="24">
        <v>26</v>
      </c>
      <c r="AB19" s="24">
        <v>29</v>
      </c>
      <c r="AC19" s="34">
        <v>25</v>
      </c>
      <c r="AD19" s="24">
        <v>30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31</v>
      </c>
      <c r="F20" s="1367"/>
      <c r="G20" s="60">
        <v>29</v>
      </c>
      <c r="H20" s="23"/>
      <c r="I20" s="120"/>
      <c r="J20" s="23">
        <v>28</v>
      </c>
      <c r="K20" s="35">
        <v>30</v>
      </c>
      <c r="L20" s="23"/>
      <c r="M20" s="23">
        <v>28</v>
      </c>
      <c r="N20" s="23">
        <v>28</v>
      </c>
      <c r="O20" s="23">
        <v>30</v>
      </c>
      <c r="P20" s="23"/>
      <c r="Q20" s="134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26</v>
      </c>
      <c r="AC20" s="34">
        <v>25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28</v>
      </c>
      <c r="H21" s="23"/>
      <c r="I21" s="120"/>
      <c r="J21" s="23">
        <v>28</v>
      </c>
      <c r="K21" s="35"/>
      <c r="L21" s="23"/>
      <c r="M21" s="23"/>
      <c r="N21" s="132"/>
      <c r="O21" s="23"/>
      <c r="P21" s="23"/>
      <c r="Q21" s="136">
        <v>29</v>
      </c>
      <c r="R21" s="23">
        <v>31</v>
      </c>
      <c r="S21" s="23"/>
      <c r="T21" s="23">
        <v>29</v>
      </c>
      <c r="U21" s="23"/>
      <c r="V21" s="23"/>
      <c r="W21" s="132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121"/>
      <c r="J22" s="26"/>
      <c r="K22" s="36"/>
      <c r="L22" s="26"/>
      <c r="M22" s="26"/>
      <c r="N22" s="26"/>
      <c r="O22" s="26"/>
      <c r="P22" s="26"/>
      <c r="Q22" s="135">
        <v>30</v>
      </c>
      <c r="R22" s="89">
        <v>30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>SUM(C3:C22)</f>
        <v>517</v>
      </c>
      <c r="D23" s="38">
        <v>406</v>
      </c>
      <c r="E23" s="38">
        <f>SUM(E3:E22)</f>
        <v>342</v>
      </c>
      <c r="F23" s="38">
        <f>SUM(F3:F22)</f>
        <v>0</v>
      </c>
      <c r="G23" s="130">
        <v>540</v>
      </c>
      <c r="H23" s="38">
        <v>209</v>
      </c>
      <c r="I23" s="122">
        <v>269</v>
      </c>
      <c r="J23" s="38">
        <v>526</v>
      </c>
      <c r="K23" s="38">
        <f>SUM(K3:K22)</f>
        <v>365</v>
      </c>
      <c r="L23" s="38">
        <f>SUM(L3:L22)</f>
        <v>188</v>
      </c>
      <c r="M23" s="38">
        <v>293</v>
      </c>
      <c r="N23" s="38">
        <f t="shared" ref="N23:S23" si="0">SUM(N3:N22)</f>
        <v>357</v>
      </c>
      <c r="O23" s="38">
        <f t="shared" si="0"/>
        <v>339</v>
      </c>
      <c r="P23" s="38">
        <f t="shared" si="0"/>
        <v>239</v>
      </c>
      <c r="Q23" s="38">
        <f t="shared" si="0"/>
        <v>554</v>
      </c>
      <c r="R23" s="38">
        <f t="shared" si="0"/>
        <v>579</v>
      </c>
      <c r="S23" s="38">
        <f t="shared" si="0"/>
        <v>249</v>
      </c>
      <c r="T23" s="38">
        <v>530</v>
      </c>
      <c r="U23" s="38">
        <f>SUM(U3:U22)</f>
        <v>150</v>
      </c>
      <c r="V23" s="38">
        <v>225</v>
      </c>
      <c r="W23" s="38">
        <v>303</v>
      </c>
      <c r="X23" s="38">
        <f>SUM(X3:X22)</f>
        <v>69</v>
      </c>
      <c r="Y23" s="38">
        <v>45</v>
      </c>
      <c r="Z23" s="38">
        <v>196</v>
      </c>
      <c r="AA23" s="38">
        <v>227</v>
      </c>
      <c r="AB23" s="38">
        <v>522</v>
      </c>
      <c r="AC23" s="38">
        <f>SUM(AC3:AC22)</f>
        <v>311</v>
      </c>
      <c r="AD23" s="38">
        <f>SUM(AD3:AD22)</f>
        <v>500</v>
      </c>
      <c r="AE23" s="38">
        <f>SUM(AE3:AE22)</f>
        <v>9051</v>
      </c>
    </row>
    <row r="24" spans="2:31" x14ac:dyDescent="0.25">
      <c r="B24" s="28">
        <v>5</v>
      </c>
      <c r="C24" s="29">
        <v>28</v>
      </c>
      <c r="D24" s="29">
        <v>31</v>
      </c>
      <c r="E24" s="29">
        <v>29</v>
      </c>
      <c r="F24" s="1371"/>
      <c r="G24" s="68">
        <v>29</v>
      </c>
      <c r="H24" s="29">
        <v>19</v>
      </c>
      <c r="I24" s="68">
        <v>24</v>
      </c>
      <c r="J24" s="29">
        <v>25</v>
      </c>
      <c r="K24" s="84">
        <v>29</v>
      </c>
      <c r="L24" s="29">
        <v>25</v>
      </c>
      <c r="M24" s="29">
        <v>25</v>
      </c>
      <c r="N24" s="29">
        <v>29</v>
      </c>
      <c r="O24" s="29">
        <v>27</v>
      </c>
      <c r="P24" s="29">
        <v>29</v>
      </c>
      <c r="Q24" s="85">
        <v>29</v>
      </c>
      <c r="R24" s="29">
        <v>28</v>
      </c>
      <c r="S24" s="29">
        <v>27</v>
      </c>
      <c r="T24" s="85">
        <v>32</v>
      </c>
      <c r="U24" s="29">
        <v>22</v>
      </c>
      <c r="V24" s="29">
        <v>28</v>
      </c>
      <c r="W24" s="29">
        <v>30</v>
      </c>
      <c r="X24" s="29">
        <v>14</v>
      </c>
      <c r="Y24" s="29">
        <v>8</v>
      </c>
      <c r="Z24" s="32">
        <v>28</v>
      </c>
      <c r="AA24" s="32">
        <v>30</v>
      </c>
      <c r="AB24" s="32">
        <v>28</v>
      </c>
      <c r="AC24" s="32">
        <v>26</v>
      </c>
      <c r="AD24" s="5">
        <v>32</v>
      </c>
      <c r="AE24" s="39"/>
    </row>
    <row r="25" spans="2:31" x14ac:dyDescent="0.25">
      <c r="B25" s="8">
        <v>5</v>
      </c>
      <c r="C25" s="3">
        <v>32</v>
      </c>
      <c r="D25" s="3">
        <v>30</v>
      </c>
      <c r="E25" s="3">
        <v>29</v>
      </c>
      <c r="F25" s="1371"/>
      <c r="G25" s="57">
        <v>26</v>
      </c>
      <c r="H25" s="3">
        <v>18</v>
      </c>
      <c r="I25" s="57">
        <v>26</v>
      </c>
      <c r="J25" s="3">
        <v>26</v>
      </c>
      <c r="K25" s="81">
        <v>25</v>
      </c>
      <c r="L25" s="3">
        <v>19</v>
      </c>
      <c r="M25" s="3">
        <v>23</v>
      </c>
      <c r="N25" s="3">
        <v>32</v>
      </c>
      <c r="O25" s="3">
        <v>26</v>
      </c>
      <c r="P25" s="3">
        <v>29</v>
      </c>
      <c r="Q25" s="86">
        <v>29</v>
      </c>
      <c r="R25" s="3">
        <v>29</v>
      </c>
      <c r="S25" s="3">
        <v>26</v>
      </c>
      <c r="T25" s="86">
        <v>31</v>
      </c>
      <c r="U25" s="3">
        <v>25</v>
      </c>
      <c r="V25" s="3">
        <v>27</v>
      </c>
      <c r="W25" s="3">
        <v>27</v>
      </c>
      <c r="X25" s="3"/>
      <c r="Y25" s="3"/>
      <c r="Z25" s="5">
        <v>27</v>
      </c>
      <c r="AA25" s="5">
        <v>29</v>
      </c>
      <c r="AB25" s="5">
        <v>25</v>
      </c>
      <c r="AC25" s="5">
        <v>28</v>
      </c>
      <c r="AD25" s="5">
        <v>33</v>
      </c>
      <c r="AE25" s="39"/>
    </row>
    <row r="26" spans="2:31" x14ac:dyDescent="0.25">
      <c r="B26" s="8">
        <v>5</v>
      </c>
      <c r="C26" s="3">
        <v>21</v>
      </c>
      <c r="D26" s="3">
        <v>29</v>
      </c>
      <c r="E26" s="3"/>
      <c r="F26" s="1371"/>
      <c r="G26" s="57">
        <v>27</v>
      </c>
      <c r="H26" s="3"/>
      <c r="I26" s="114"/>
      <c r="J26" s="3">
        <v>27</v>
      </c>
      <c r="K26" s="81">
        <v>28</v>
      </c>
      <c r="L26" s="3"/>
      <c r="M26" s="3">
        <v>25</v>
      </c>
      <c r="N26" s="3">
        <v>26</v>
      </c>
      <c r="O26" s="3">
        <v>25</v>
      </c>
      <c r="P26" s="3"/>
      <c r="Q26" s="86">
        <v>28</v>
      </c>
      <c r="R26" s="3">
        <v>28</v>
      </c>
      <c r="S26" s="3"/>
      <c r="T26" s="86">
        <v>30</v>
      </c>
      <c r="U26" s="3"/>
      <c r="V26" s="3"/>
      <c r="W26" s="3">
        <v>25</v>
      </c>
      <c r="X26" s="3"/>
      <c r="Y26" s="3"/>
      <c r="Z26" s="5"/>
      <c r="AA26" s="5"/>
      <c r="AB26" s="5">
        <v>21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24</v>
      </c>
      <c r="E27" s="12"/>
      <c r="F27" s="1371"/>
      <c r="G27" s="57">
        <v>24</v>
      </c>
      <c r="H27" s="12"/>
      <c r="I27" s="115"/>
      <c r="J27" s="12">
        <v>25</v>
      </c>
      <c r="K27" s="82"/>
      <c r="L27" s="12"/>
      <c r="M27" s="12"/>
      <c r="N27" s="12"/>
      <c r="O27" s="12"/>
      <c r="P27" s="12"/>
      <c r="Q27" s="86">
        <v>29</v>
      </c>
      <c r="R27" s="12">
        <v>28</v>
      </c>
      <c r="S27" s="12"/>
      <c r="T27" s="101">
        <v>30</v>
      </c>
      <c r="U27" s="12"/>
      <c r="V27" s="12"/>
      <c r="W27" s="12"/>
      <c r="X27" s="12"/>
      <c r="Y27" s="12"/>
      <c r="Z27" s="13"/>
      <c r="AA27" s="13"/>
      <c r="AB27" s="13">
        <v>25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25</v>
      </c>
      <c r="H28" s="16"/>
      <c r="I28" s="117"/>
      <c r="J28" s="16">
        <v>25</v>
      </c>
      <c r="K28" s="9"/>
      <c r="L28" s="16"/>
      <c r="M28" s="16"/>
      <c r="N28" s="16"/>
      <c r="O28" s="16"/>
      <c r="P28" s="16"/>
      <c r="Q28" s="102">
        <v>30</v>
      </c>
      <c r="R28" s="46">
        <v>23</v>
      </c>
      <c r="S28" s="16"/>
      <c r="T28" s="102"/>
      <c r="U28" s="16"/>
      <c r="V28" s="16"/>
      <c r="W28" s="16"/>
      <c r="X28" s="16"/>
      <c r="Y28" s="16">
        <v>7</v>
      </c>
      <c r="Z28" s="17"/>
      <c r="AA28" s="17"/>
      <c r="AB28" s="17">
        <v>26</v>
      </c>
      <c r="AC28" s="17"/>
      <c r="AD28" s="40"/>
      <c r="AE28" s="41">
        <f>SUM(C24:AD28)</f>
        <v>2190</v>
      </c>
    </row>
    <row r="29" spans="2:31" x14ac:dyDescent="0.25">
      <c r="B29" s="19">
        <v>6</v>
      </c>
      <c r="C29" s="20">
        <v>28</v>
      </c>
      <c r="D29" s="20">
        <v>31</v>
      </c>
      <c r="E29" s="20">
        <v>30</v>
      </c>
      <c r="F29" s="1367"/>
      <c r="G29" s="59">
        <v>30</v>
      </c>
      <c r="H29" s="20">
        <v>27</v>
      </c>
      <c r="I29" s="118">
        <v>29</v>
      </c>
      <c r="J29" s="20">
        <v>25</v>
      </c>
      <c r="K29" s="83">
        <v>26</v>
      </c>
      <c r="L29" s="20">
        <v>18</v>
      </c>
      <c r="M29" s="20">
        <v>26</v>
      </c>
      <c r="N29" s="20">
        <v>30</v>
      </c>
      <c r="O29" s="20">
        <v>28</v>
      </c>
      <c r="P29" s="20">
        <v>23</v>
      </c>
      <c r="Q29" s="133">
        <v>27</v>
      </c>
      <c r="R29" s="20">
        <v>24</v>
      </c>
      <c r="S29" s="20">
        <v>26</v>
      </c>
      <c r="T29" s="20">
        <v>29</v>
      </c>
      <c r="U29" s="20">
        <v>33</v>
      </c>
      <c r="V29" s="20">
        <v>26</v>
      </c>
      <c r="W29" s="20">
        <v>27</v>
      </c>
      <c r="X29" s="20">
        <v>14</v>
      </c>
      <c r="Y29" s="20">
        <v>12</v>
      </c>
      <c r="Z29" s="21">
        <v>23</v>
      </c>
      <c r="AA29" s="21">
        <v>31</v>
      </c>
      <c r="AB29" s="21">
        <v>27</v>
      </c>
      <c r="AC29" s="21">
        <v>22</v>
      </c>
      <c r="AD29" s="21">
        <v>26</v>
      </c>
      <c r="AE29" s="42"/>
    </row>
    <row r="30" spans="2:31" x14ac:dyDescent="0.25">
      <c r="B30" s="22">
        <v>6</v>
      </c>
      <c r="C30" s="23">
        <v>29</v>
      </c>
      <c r="D30" s="23">
        <v>24</v>
      </c>
      <c r="E30" s="23">
        <v>29</v>
      </c>
      <c r="F30" s="1367"/>
      <c r="G30" s="60">
        <v>28</v>
      </c>
      <c r="H30" s="23">
        <v>26</v>
      </c>
      <c r="I30" s="119">
        <v>24</v>
      </c>
      <c r="J30" s="23">
        <v>25</v>
      </c>
      <c r="K30" s="35">
        <v>27</v>
      </c>
      <c r="L30" s="23">
        <v>18</v>
      </c>
      <c r="M30" s="23">
        <v>26</v>
      </c>
      <c r="N30" s="23">
        <v>29</v>
      </c>
      <c r="O30" s="23">
        <v>25</v>
      </c>
      <c r="P30" s="23">
        <v>25</v>
      </c>
      <c r="Q30" s="134">
        <v>30</v>
      </c>
      <c r="R30" s="23">
        <v>27</v>
      </c>
      <c r="S30" s="23">
        <v>27</v>
      </c>
      <c r="T30" s="23">
        <v>28</v>
      </c>
      <c r="U30" s="23"/>
      <c r="V30" s="23">
        <v>26</v>
      </c>
      <c r="W30" s="23">
        <v>25</v>
      </c>
      <c r="X30" s="23"/>
      <c r="Y30" s="23"/>
      <c r="Z30" s="24">
        <v>27</v>
      </c>
      <c r="AA30" s="24">
        <v>30</v>
      </c>
      <c r="AB30" s="24">
        <v>25</v>
      </c>
      <c r="AC30" s="24">
        <v>27</v>
      </c>
      <c r="AD30" s="24">
        <v>29</v>
      </c>
      <c r="AE30" s="42"/>
    </row>
    <row r="31" spans="2:31" x14ac:dyDescent="0.25">
      <c r="B31" s="22">
        <v>6</v>
      </c>
      <c r="C31" s="23">
        <v>22</v>
      </c>
      <c r="D31" s="23">
        <v>22</v>
      </c>
      <c r="E31" s="23"/>
      <c r="F31" s="1367"/>
      <c r="G31" s="60">
        <v>29</v>
      </c>
      <c r="H31" s="23"/>
      <c r="I31" s="120"/>
      <c r="J31" s="23">
        <v>26</v>
      </c>
      <c r="K31" s="35">
        <v>26</v>
      </c>
      <c r="L31" s="23"/>
      <c r="M31" s="23">
        <v>27</v>
      </c>
      <c r="N31" s="23">
        <v>25</v>
      </c>
      <c r="O31" s="23">
        <v>28</v>
      </c>
      <c r="P31" s="23"/>
      <c r="Q31" s="134">
        <v>30</v>
      </c>
      <c r="R31" s="23">
        <v>26</v>
      </c>
      <c r="S31" s="23"/>
      <c r="T31" s="23">
        <v>31</v>
      </c>
      <c r="U31" s="23"/>
      <c r="V31" s="78">
        <v>12</v>
      </c>
      <c r="W31" s="23">
        <v>23</v>
      </c>
      <c r="X31" s="23"/>
      <c r="Y31" s="23"/>
      <c r="Z31" s="24"/>
      <c r="AA31" s="24"/>
      <c r="AB31" s="24">
        <v>23</v>
      </c>
      <c r="AC31" s="24">
        <v>23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0">
        <v>28</v>
      </c>
      <c r="H32" s="23"/>
      <c r="I32" s="120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134">
        <v>28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27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121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27</v>
      </c>
      <c r="AC33" s="27"/>
      <c r="AD33" s="27"/>
      <c r="AE33" s="43">
        <f>SUM(C29:AD33)</f>
        <v>2136</v>
      </c>
    </row>
    <row r="34" spans="2:31" x14ac:dyDescent="0.25">
      <c r="B34" s="28">
        <v>7</v>
      </c>
      <c r="C34" s="29">
        <v>27</v>
      </c>
      <c r="D34" s="29">
        <v>30</v>
      </c>
      <c r="E34" s="29">
        <v>27</v>
      </c>
      <c r="F34" s="29">
        <v>26</v>
      </c>
      <c r="G34" s="68">
        <v>30</v>
      </c>
      <c r="H34" s="29">
        <v>21</v>
      </c>
      <c r="I34" s="68">
        <v>29</v>
      </c>
      <c r="J34" s="29">
        <v>28</v>
      </c>
      <c r="K34" s="84">
        <v>30</v>
      </c>
      <c r="L34" s="29">
        <v>21</v>
      </c>
      <c r="M34" s="29">
        <v>22</v>
      </c>
      <c r="N34" s="29">
        <v>30</v>
      </c>
      <c r="O34" s="29">
        <v>25</v>
      </c>
      <c r="P34" s="29">
        <v>31</v>
      </c>
      <c r="Q34" s="85">
        <v>31</v>
      </c>
      <c r="R34" s="29">
        <v>31</v>
      </c>
      <c r="S34" s="29">
        <v>26</v>
      </c>
      <c r="T34" s="85">
        <v>30</v>
      </c>
      <c r="U34" s="29">
        <v>23</v>
      </c>
      <c r="V34" s="29">
        <v>25</v>
      </c>
      <c r="W34" s="29">
        <v>21</v>
      </c>
      <c r="X34" s="29">
        <v>10</v>
      </c>
      <c r="Y34" s="29">
        <v>11</v>
      </c>
      <c r="Z34" s="32">
        <v>26</v>
      </c>
      <c r="AA34" s="32">
        <v>22</v>
      </c>
      <c r="AB34" s="32">
        <v>32</v>
      </c>
      <c r="AC34" s="90">
        <v>27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27</v>
      </c>
      <c r="F35" s="3">
        <v>26</v>
      </c>
      <c r="G35" s="57">
        <v>33</v>
      </c>
      <c r="H35" s="3">
        <v>22</v>
      </c>
      <c r="I35" s="57">
        <v>30</v>
      </c>
      <c r="J35" s="3">
        <v>28</v>
      </c>
      <c r="K35" s="81">
        <v>30</v>
      </c>
      <c r="L35" s="3">
        <v>20</v>
      </c>
      <c r="M35" s="3">
        <v>19</v>
      </c>
      <c r="N35" s="3">
        <v>31</v>
      </c>
      <c r="O35" s="3">
        <v>25</v>
      </c>
      <c r="P35" s="3">
        <v>34</v>
      </c>
      <c r="Q35" s="86">
        <v>32</v>
      </c>
      <c r="R35" s="3">
        <v>31</v>
      </c>
      <c r="S35" s="3">
        <v>26</v>
      </c>
      <c r="T35" s="86">
        <v>33</v>
      </c>
      <c r="U35" s="3">
        <v>13</v>
      </c>
      <c r="V35" s="3">
        <v>25</v>
      </c>
      <c r="W35" s="3">
        <v>19</v>
      </c>
      <c r="X35" s="3">
        <v>7</v>
      </c>
      <c r="Y35" s="3">
        <v>6</v>
      </c>
      <c r="Z35" s="5"/>
      <c r="AA35" s="5">
        <v>25</v>
      </c>
      <c r="AB35" s="5">
        <v>28</v>
      </c>
      <c r="AC35" s="5">
        <v>27</v>
      </c>
      <c r="AD35" s="5">
        <v>27</v>
      </c>
      <c r="AE35" s="39"/>
    </row>
    <row r="36" spans="2:31" x14ac:dyDescent="0.25">
      <c r="B36" s="8">
        <v>7</v>
      </c>
      <c r="C36" s="3">
        <v>31</v>
      </c>
      <c r="D36" s="3">
        <v>27</v>
      </c>
      <c r="E36" s="3"/>
      <c r="F36" s="3"/>
      <c r="G36" s="57">
        <v>20</v>
      </c>
      <c r="H36" s="3"/>
      <c r="I36" s="114"/>
      <c r="J36" s="3">
        <v>30</v>
      </c>
      <c r="K36" s="81">
        <v>29</v>
      </c>
      <c r="L36" s="3"/>
      <c r="M36" s="3">
        <v>24</v>
      </c>
      <c r="N36" s="3">
        <v>29</v>
      </c>
      <c r="O36" s="3">
        <v>25</v>
      </c>
      <c r="P36" s="3"/>
      <c r="Q36" s="86">
        <v>30</v>
      </c>
      <c r="R36" s="3">
        <v>29</v>
      </c>
      <c r="S36" s="3"/>
      <c r="T36" s="86">
        <v>31</v>
      </c>
      <c r="U36" s="3"/>
      <c r="V36" s="3"/>
      <c r="W36" s="3"/>
      <c r="X36" s="3">
        <v>7</v>
      </c>
      <c r="Y36" s="3"/>
      <c r="Z36" s="5"/>
      <c r="AA36" s="5"/>
      <c r="AB36" s="5">
        <v>27</v>
      </c>
      <c r="AC36" s="5">
        <v>25</v>
      </c>
      <c r="AD36" s="5">
        <v>28</v>
      </c>
      <c r="AE36" s="39"/>
    </row>
    <row r="37" spans="2:31" x14ac:dyDescent="0.25">
      <c r="B37" s="8">
        <v>7</v>
      </c>
      <c r="C37" s="3">
        <v>29</v>
      </c>
      <c r="D37" s="3"/>
      <c r="E37" s="3"/>
      <c r="F37" s="3"/>
      <c r="G37" s="57"/>
      <c r="H37" s="3"/>
      <c r="I37" s="114"/>
      <c r="J37" s="3">
        <v>27</v>
      </c>
      <c r="K37" s="81">
        <v>28</v>
      </c>
      <c r="L37" s="3"/>
      <c r="M37" s="3"/>
      <c r="N37" s="3"/>
      <c r="O37" s="3"/>
      <c r="P37" s="3"/>
      <c r="Q37" s="86">
        <v>28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2027</v>
      </c>
    </row>
    <row r="39" spans="2:31" x14ac:dyDescent="0.25">
      <c r="B39" s="19">
        <v>8</v>
      </c>
      <c r="C39" s="20">
        <v>29</v>
      </c>
      <c r="D39" s="20">
        <v>30</v>
      </c>
      <c r="E39" s="20">
        <v>25</v>
      </c>
      <c r="F39" s="20">
        <v>27</v>
      </c>
      <c r="G39" s="59">
        <v>27</v>
      </c>
      <c r="H39" s="20">
        <v>30</v>
      </c>
      <c r="I39" s="118">
        <v>27</v>
      </c>
      <c r="J39" s="20">
        <v>25</v>
      </c>
      <c r="K39" s="83">
        <v>29</v>
      </c>
      <c r="L39" s="20">
        <v>23</v>
      </c>
      <c r="M39" s="20">
        <v>26</v>
      </c>
      <c r="N39" s="20">
        <v>25</v>
      </c>
      <c r="O39" s="20">
        <v>29</v>
      </c>
      <c r="P39" s="20">
        <v>32</v>
      </c>
      <c r="Q39" s="133">
        <v>30</v>
      </c>
      <c r="R39" s="20">
        <v>27</v>
      </c>
      <c r="S39" s="20">
        <v>25</v>
      </c>
      <c r="T39" s="20">
        <v>32</v>
      </c>
      <c r="U39" s="20">
        <v>32</v>
      </c>
      <c r="V39" s="20">
        <v>29</v>
      </c>
      <c r="W39" s="20">
        <v>27</v>
      </c>
      <c r="X39" s="20">
        <v>11</v>
      </c>
      <c r="Y39" s="20">
        <v>10</v>
      </c>
      <c r="Z39" s="21">
        <v>27</v>
      </c>
      <c r="AA39" s="21">
        <v>26</v>
      </c>
      <c r="AB39" s="21">
        <v>33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29</v>
      </c>
      <c r="D40" s="23">
        <v>32</v>
      </c>
      <c r="E40" s="23">
        <v>25</v>
      </c>
      <c r="F40" s="23">
        <v>26</v>
      </c>
      <c r="G40" s="60">
        <v>26</v>
      </c>
      <c r="H40" s="23">
        <v>27</v>
      </c>
      <c r="I40" s="119">
        <v>27</v>
      </c>
      <c r="J40" s="23">
        <v>25</v>
      </c>
      <c r="K40" s="35">
        <v>30</v>
      </c>
      <c r="L40" s="23">
        <v>20</v>
      </c>
      <c r="M40" s="23">
        <v>24</v>
      </c>
      <c r="N40" s="23">
        <v>26</v>
      </c>
      <c r="O40" s="23">
        <v>25</v>
      </c>
      <c r="P40" s="23"/>
      <c r="Q40" s="134">
        <v>28</v>
      </c>
      <c r="R40" s="23">
        <v>26</v>
      </c>
      <c r="S40" s="23">
        <v>25</v>
      </c>
      <c r="T40" s="23">
        <v>31</v>
      </c>
      <c r="U40" s="23"/>
      <c r="V40" s="23">
        <v>30</v>
      </c>
      <c r="W40" s="23">
        <v>30</v>
      </c>
      <c r="X40" s="23"/>
      <c r="Y40" s="23"/>
      <c r="Z40" s="24">
        <v>25</v>
      </c>
      <c r="AA40" s="24">
        <v>23</v>
      </c>
      <c r="AB40" s="24">
        <v>32</v>
      </c>
      <c r="AC40" s="24">
        <v>26</v>
      </c>
      <c r="AD40" s="24">
        <v>21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120"/>
      <c r="J41" s="23">
        <v>25</v>
      </c>
      <c r="K41" s="35">
        <v>29</v>
      </c>
      <c r="L41" s="23"/>
      <c r="M41" s="23">
        <v>27</v>
      </c>
      <c r="N41" s="23">
        <v>26</v>
      </c>
      <c r="O41" s="23">
        <v>26</v>
      </c>
      <c r="P41" s="23"/>
      <c r="Q41" s="134">
        <v>30</v>
      </c>
      <c r="R41" s="23">
        <v>30</v>
      </c>
      <c r="S41" s="23"/>
      <c r="T41" s="23">
        <v>31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26</v>
      </c>
      <c r="AD41" s="24">
        <v>23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26</v>
      </c>
      <c r="H42" s="23"/>
      <c r="I42" s="120"/>
      <c r="J42" s="23">
        <v>24</v>
      </c>
      <c r="K42" s="35">
        <v>30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24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4">
        <v>24</v>
      </c>
      <c r="H43" s="26"/>
      <c r="I43" s="121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1980</v>
      </c>
    </row>
    <row r="44" spans="2:31" x14ac:dyDescent="0.25">
      <c r="B44" s="28">
        <v>9</v>
      </c>
      <c r="C44" s="29">
        <v>34</v>
      </c>
      <c r="D44" s="29">
        <v>30</v>
      </c>
      <c r="E44" s="29">
        <v>25</v>
      </c>
      <c r="F44" s="29">
        <v>27</v>
      </c>
      <c r="G44" s="68">
        <v>28</v>
      </c>
      <c r="H44" s="29">
        <v>27</v>
      </c>
      <c r="I44" s="123">
        <v>28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85">
        <v>30</v>
      </c>
      <c r="U44" s="29">
        <v>23</v>
      </c>
      <c r="V44" s="29">
        <v>27</v>
      </c>
      <c r="W44" s="29">
        <v>21</v>
      </c>
      <c r="X44" s="29">
        <v>12</v>
      </c>
      <c r="Y44" s="29">
        <v>9</v>
      </c>
      <c r="Z44" s="31">
        <v>23</v>
      </c>
      <c r="AA44" s="31">
        <v>21</v>
      </c>
      <c r="AB44" s="32">
        <v>26</v>
      </c>
      <c r="AC44" s="90">
        <v>27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24</v>
      </c>
      <c r="F45" s="3">
        <v>26</v>
      </c>
      <c r="G45" s="57">
        <v>26</v>
      </c>
      <c r="H45" s="3"/>
      <c r="I45" s="114"/>
      <c r="J45" s="3">
        <v>29</v>
      </c>
      <c r="K45" s="81">
        <v>28</v>
      </c>
      <c r="L45" s="3">
        <v>23</v>
      </c>
      <c r="M45" s="3">
        <v>27</v>
      </c>
      <c r="N45" s="3">
        <v>29</v>
      </c>
      <c r="O45" s="3">
        <v>27</v>
      </c>
      <c r="P45" s="3">
        <v>29</v>
      </c>
      <c r="Q45" s="3">
        <v>31</v>
      </c>
      <c r="R45" s="3">
        <v>29</v>
      </c>
      <c r="S45" s="3">
        <v>26</v>
      </c>
      <c r="T45" s="86">
        <v>30</v>
      </c>
      <c r="U45" s="3">
        <v>17</v>
      </c>
      <c r="V45" s="79">
        <v>21</v>
      </c>
      <c r="W45" s="3">
        <v>18</v>
      </c>
      <c r="X45" s="3"/>
      <c r="Y45" s="3"/>
      <c r="Z45" s="10">
        <v>20</v>
      </c>
      <c r="AA45" s="10">
        <v>22</v>
      </c>
      <c r="AB45" s="5">
        <v>24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31</v>
      </c>
      <c r="D46" s="3"/>
      <c r="E46" s="3"/>
      <c r="F46" s="3">
        <v>26</v>
      </c>
      <c r="G46" s="57">
        <v>26</v>
      </c>
      <c r="H46" s="3"/>
      <c r="I46" s="114"/>
      <c r="J46" s="3">
        <v>28</v>
      </c>
      <c r="K46" s="81">
        <v>27</v>
      </c>
      <c r="L46" s="3"/>
      <c r="M46" s="3"/>
      <c r="N46" s="3">
        <v>28</v>
      </c>
      <c r="O46" s="3">
        <v>27</v>
      </c>
      <c r="P46" s="3"/>
      <c r="Q46" s="3">
        <v>31</v>
      </c>
      <c r="R46" s="3">
        <v>29</v>
      </c>
      <c r="S46" s="3"/>
      <c r="T46" s="86">
        <v>25</v>
      </c>
      <c r="U46" s="3"/>
      <c r="V46" s="3"/>
      <c r="W46" s="3"/>
      <c r="X46" s="3"/>
      <c r="Y46" s="3"/>
      <c r="Z46" s="5"/>
      <c r="AA46" s="5"/>
      <c r="AB46" s="5">
        <v>28</v>
      </c>
      <c r="AC46" s="5"/>
      <c r="AD46" s="5">
        <v>28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69">
        <v>26</v>
      </c>
      <c r="H47" s="3"/>
      <c r="I47" s="114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22</v>
      </c>
      <c r="S47" s="3"/>
      <c r="T47" s="86"/>
      <c r="U47" s="3"/>
      <c r="V47" s="3"/>
      <c r="W47" s="3"/>
      <c r="X47" s="3"/>
      <c r="Y47" s="3">
        <v>5</v>
      </c>
      <c r="Z47" s="5"/>
      <c r="AA47" s="5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17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2</v>
      </c>
      <c r="Z48" s="45"/>
      <c r="AA48" s="45"/>
      <c r="AB48" s="17"/>
      <c r="AC48" s="46"/>
      <c r="AD48" s="17"/>
      <c r="AE48" s="41">
        <f>SUM(C44:AD48)</f>
        <v>1847</v>
      </c>
    </row>
    <row r="49" spans="1:31" x14ac:dyDescent="0.25">
      <c r="B49" s="47" t="s">
        <v>28</v>
      </c>
      <c r="C49" s="48">
        <f>SUM(C24:C48)</f>
        <v>634</v>
      </c>
      <c r="D49" s="48">
        <v>424</v>
      </c>
      <c r="E49" s="48">
        <f>SUM(E24:E48)</f>
        <v>291</v>
      </c>
      <c r="F49" s="48">
        <f>SUM(F24:F48)</f>
        <v>210</v>
      </c>
      <c r="G49" s="131">
        <v>564</v>
      </c>
      <c r="H49" s="48">
        <v>217</v>
      </c>
      <c r="I49" s="124">
        <v>244</v>
      </c>
      <c r="J49" s="48">
        <v>580</v>
      </c>
      <c r="K49" s="87">
        <f>SUM(K24:K48)</f>
        <v>508</v>
      </c>
      <c r="L49" s="48">
        <f>SUM(L24:L48)</f>
        <v>208</v>
      </c>
      <c r="M49" s="48">
        <v>348</v>
      </c>
      <c r="N49" s="48">
        <f t="shared" ref="N49:S49" si="1">SUM(N24:N48)</f>
        <v>423</v>
      </c>
      <c r="O49" s="48">
        <f t="shared" si="1"/>
        <v>421</v>
      </c>
      <c r="P49" s="48">
        <f t="shared" si="1"/>
        <v>263</v>
      </c>
      <c r="Q49" s="48">
        <f t="shared" si="1"/>
        <v>590</v>
      </c>
      <c r="R49" s="48">
        <f t="shared" si="1"/>
        <v>605</v>
      </c>
      <c r="S49" s="48">
        <f t="shared" si="1"/>
        <v>260</v>
      </c>
      <c r="T49" s="48">
        <v>543</v>
      </c>
      <c r="U49" s="48">
        <f>SUM(U24:U48)</f>
        <v>188</v>
      </c>
      <c r="V49" s="48">
        <v>277</v>
      </c>
      <c r="W49" s="48">
        <v>293</v>
      </c>
      <c r="X49" s="48">
        <f>SUM(X24:X48)</f>
        <v>75</v>
      </c>
      <c r="Y49" s="48">
        <v>75</v>
      </c>
      <c r="Z49" s="48">
        <v>226</v>
      </c>
      <c r="AA49" s="48">
        <v>259</v>
      </c>
      <c r="AB49" s="48">
        <v>569</v>
      </c>
      <c r="AC49" s="48">
        <f>SUM(AC24:AC48)</f>
        <v>357</v>
      </c>
      <c r="AD49" s="48">
        <f>SUM(AD24:AD48)</f>
        <v>529</v>
      </c>
      <c r="AE49" s="48">
        <f>SUM(AE27:AE48)</f>
        <v>10180</v>
      </c>
    </row>
    <row r="50" spans="1:31" x14ac:dyDescent="0.25">
      <c r="B50" s="49">
        <v>10</v>
      </c>
      <c r="C50" s="50">
        <v>27</v>
      </c>
      <c r="D50" s="50">
        <v>21</v>
      </c>
      <c r="E50" s="50">
        <v>29</v>
      </c>
      <c r="F50" s="50">
        <v>26</v>
      </c>
      <c r="G50" s="59">
        <v>25</v>
      </c>
      <c r="H50" s="50">
        <v>20</v>
      </c>
      <c r="I50" s="125">
        <v>25</v>
      </c>
      <c r="J50" s="50">
        <v>28</v>
      </c>
      <c r="K50" s="88">
        <v>32</v>
      </c>
      <c r="L50" s="50">
        <v>22</v>
      </c>
      <c r="M50" s="50">
        <v>22</v>
      </c>
      <c r="N50" s="50">
        <v>29</v>
      </c>
      <c r="O50" s="50">
        <v>24</v>
      </c>
      <c r="P50" s="50">
        <v>23</v>
      </c>
      <c r="Q50" s="133">
        <v>32</v>
      </c>
      <c r="R50" s="50">
        <v>26</v>
      </c>
      <c r="S50" s="50">
        <v>23</v>
      </c>
      <c r="T50" s="50">
        <v>28</v>
      </c>
      <c r="U50" s="50">
        <v>20</v>
      </c>
      <c r="V50" s="50">
        <v>20</v>
      </c>
      <c r="W50" s="50">
        <v>23</v>
      </c>
      <c r="X50" s="50"/>
      <c r="Y50" s="50">
        <v>2</v>
      </c>
      <c r="Z50" s="51">
        <v>19</v>
      </c>
      <c r="AA50" s="51">
        <v>25</v>
      </c>
      <c r="AB50" s="51">
        <v>25</v>
      </c>
      <c r="AC50" s="51">
        <v>30</v>
      </c>
      <c r="AD50" s="51">
        <v>24</v>
      </c>
      <c r="AE50" s="52"/>
    </row>
    <row r="51" spans="1:31" x14ac:dyDescent="0.25">
      <c r="B51" s="22">
        <v>10</v>
      </c>
      <c r="C51" s="23">
        <v>25</v>
      </c>
      <c r="D51" s="23"/>
      <c r="E51" s="23"/>
      <c r="F51" s="23">
        <v>27</v>
      </c>
      <c r="G51" s="61">
        <v>27</v>
      </c>
      <c r="H51" s="23"/>
      <c r="I51" s="120"/>
      <c r="J51" s="23">
        <v>28</v>
      </c>
      <c r="K51" s="35"/>
      <c r="L51" s="23">
        <v>16</v>
      </c>
      <c r="M51" s="23"/>
      <c r="N51" s="23"/>
      <c r="O51" s="23">
        <v>22</v>
      </c>
      <c r="P51" s="23"/>
      <c r="Q51" s="134">
        <v>30</v>
      </c>
      <c r="R51" s="23">
        <v>21</v>
      </c>
      <c r="S51" s="23">
        <v>18</v>
      </c>
      <c r="T51" s="23">
        <v>30</v>
      </c>
      <c r="U51" s="23"/>
      <c r="V51" s="23"/>
      <c r="W51" s="23"/>
      <c r="X51" s="23"/>
      <c r="Y51" s="23"/>
      <c r="Z51" s="24"/>
      <c r="AA51" s="24"/>
      <c r="AB51" s="24">
        <v>31</v>
      </c>
      <c r="AC51" s="24"/>
      <c r="AD51" s="24">
        <v>31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7"/>
      <c r="H52" s="26"/>
      <c r="I52" s="121"/>
      <c r="J52" s="26">
        <v>20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1033</v>
      </c>
    </row>
    <row r="53" spans="1:31" x14ac:dyDescent="0.25">
      <c r="B53" s="28">
        <v>11</v>
      </c>
      <c r="C53" s="29">
        <v>25</v>
      </c>
      <c r="D53" s="29">
        <v>23</v>
      </c>
      <c r="E53" s="29">
        <v>23</v>
      </c>
      <c r="F53" s="29">
        <v>21</v>
      </c>
      <c r="G53" s="68">
        <v>23</v>
      </c>
      <c r="H53" s="29">
        <v>20</v>
      </c>
      <c r="I53" s="123">
        <v>20</v>
      </c>
      <c r="J53" s="29">
        <v>18</v>
      </c>
      <c r="K53" s="84">
        <v>28</v>
      </c>
      <c r="L53" s="29">
        <v>26</v>
      </c>
      <c r="M53" s="29">
        <v>20</v>
      </c>
      <c r="N53" s="29">
        <v>31</v>
      </c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>
        <v>25</v>
      </c>
      <c r="V53" s="29">
        <v>20</v>
      </c>
      <c r="W53" s="29">
        <v>15</v>
      </c>
      <c r="X53" s="29"/>
      <c r="Y53" s="29">
        <v>4</v>
      </c>
      <c r="Z53" s="32"/>
      <c r="AA53" s="32">
        <v>21</v>
      </c>
      <c r="AB53" s="32">
        <v>22</v>
      </c>
      <c r="AC53" s="32">
        <v>28</v>
      </c>
      <c r="AD53" s="32">
        <v>28</v>
      </c>
      <c r="AE53" s="39"/>
    </row>
    <row r="54" spans="1:31" x14ac:dyDescent="0.25">
      <c r="B54" s="8">
        <v>11</v>
      </c>
      <c r="C54" s="3">
        <v>22</v>
      </c>
      <c r="D54" s="3"/>
      <c r="E54" s="3"/>
      <c r="F54" s="3">
        <v>24</v>
      </c>
      <c r="G54" s="69">
        <v>23</v>
      </c>
      <c r="H54" s="3"/>
      <c r="I54" s="114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25</v>
      </c>
      <c r="U54" s="3"/>
      <c r="V54" s="3"/>
      <c r="W54" s="3"/>
      <c r="X54" s="3"/>
      <c r="Y54" s="3"/>
      <c r="Z54" s="5"/>
      <c r="AA54" s="5"/>
      <c r="AB54" s="5">
        <v>25</v>
      </c>
      <c r="AC54" s="5">
        <v>27</v>
      </c>
      <c r="AD54" s="5">
        <v>25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947</v>
      </c>
    </row>
    <row r="57" spans="1:31" x14ac:dyDescent="0.25">
      <c r="B57" s="37" t="s">
        <v>30</v>
      </c>
      <c r="C57" s="38">
        <f t="shared" ref="C57:AD57" si="2">SUM(C50:C56)</f>
        <v>99</v>
      </c>
      <c r="D57" s="38">
        <f t="shared" si="2"/>
        <v>44</v>
      </c>
      <c r="E57" s="38">
        <f t="shared" si="2"/>
        <v>52</v>
      </c>
      <c r="F57" s="38">
        <f t="shared" si="2"/>
        <v>148</v>
      </c>
      <c r="G57" s="73">
        <f t="shared" si="2"/>
        <v>98</v>
      </c>
      <c r="H57" s="38">
        <f t="shared" si="2"/>
        <v>40</v>
      </c>
      <c r="I57" s="38">
        <f t="shared" si="2"/>
        <v>45</v>
      </c>
      <c r="J57" s="38">
        <f t="shared" si="2"/>
        <v>148</v>
      </c>
      <c r="K57" s="38">
        <f t="shared" si="2"/>
        <v>60</v>
      </c>
      <c r="L57" s="38">
        <f t="shared" si="2"/>
        <v>64</v>
      </c>
      <c r="M57" s="38">
        <f t="shared" si="2"/>
        <v>42</v>
      </c>
      <c r="N57" s="38">
        <f t="shared" si="2"/>
        <v>60</v>
      </c>
      <c r="O57" s="38">
        <f t="shared" si="2"/>
        <v>95</v>
      </c>
      <c r="P57" s="38">
        <f t="shared" si="2"/>
        <v>43</v>
      </c>
      <c r="Q57" s="38">
        <f t="shared" si="2"/>
        <v>137</v>
      </c>
      <c r="R57" s="38">
        <f t="shared" si="2"/>
        <v>95</v>
      </c>
      <c r="S57" s="38">
        <f t="shared" si="2"/>
        <v>84</v>
      </c>
      <c r="T57" s="38">
        <f t="shared" si="2"/>
        <v>103</v>
      </c>
      <c r="U57" s="38">
        <f t="shared" si="2"/>
        <v>45</v>
      </c>
      <c r="V57" s="38">
        <f t="shared" si="2"/>
        <v>40</v>
      </c>
      <c r="W57" s="38">
        <f t="shared" si="2"/>
        <v>38</v>
      </c>
      <c r="X57" s="38">
        <f t="shared" si="2"/>
        <v>0</v>
      </c>
      <c r="Y57" s="38">
        <f t="shared" si="2"/>
        <v>6</v>
      </c>
      <c r="Z57" s="38">
        <f t="shared" si="2"/>
        <v>19</v>
      </c>
      <c r="AA57" s="38">
        <f t="shared" si="2"/>
        <v>47</v>
      </c>
      <c r="AB57" s="38">
        <f t="shared" si="2"/>
        <v>135</v>
      </c>
      <c r="AC57" s="38">
        <f t="shared" si="2"/>
        <v>85</v>
      </c>
      <c r="AD57" s="38">
        <f t="shared" si="2"/>
        <v>108</v>
      </c>
      <c r="AE57" s="38">
        <f>SUM(AE51:AE56)</f>
        <v>1980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AE59" si="3">C23+C49+C57</f>
        <v>1250</v>
      </c>
      <c r="D59" s="56">
        <f t="shared" si="3"/>
        <v>874</v>
      </c>
      <c r="E59" s="56">
        <f t="shared" si="3"/>
        <v>685</v>
      </c>
      <c r="F59" s="56">
        <f t="shared" si="3"/>
        <v>358</v>
      </c>
      <c r="G59" s="56">
        <f t="shared" si="3"/>
        <v>1202</v>
      </c>
      <c r="H59" s="56">
        <f t="shared" si="3"/>
        <v>466</v>
      </c>
      <c r="I59" s="126">
        <f t="shared" si="3"/>
        <v>558</v>
      </c>
      <c r="J59" s="56">
        <f t="shared" si="3"/>
        <v>1254</v>
      </c>
      <c r="K59" s="56">
        <f t="shared" si="3"/>
        <v>933</v>
      </c>
      <c r="L59" s="56">
        <f t="shared" si="3"/>
        <v>460</v>
      </c>
      <c r="M59" s="56">
        <f t="shared" si="3"/>
        <v>683</v>
      </c>
      <c r="N59" s="56">
        <f t="shared" si="3"/>
        <v>840</v>
      </c>
      <c r="O59" s="56">
        <f t="shared" si="3"/>
        <v>855</v>
      </c>
      <c r="P59" s="56">
        <f t="shared" si="3"/>
        <v>545</v>
      </c>
      <c r="Q59" s="56">
        <f t="shared" si="3"/>
        <v>1281</v>
      </c>
      <c r="R59" s="56">
        <f t="shared" si="3"/>
        <v>1279</v>
      </c>
      <c r="S59" s="56">
        <f t="shared" si="3"/>
        <v>593</v>
      </c>
      <c r="T59" s="56">
        <f t="shared" si="3"/>
        <v>1176</v>
      </c>
      <c r="U59" s="56">
        <f t="shared" si="3"/>
        <v>383</v>
      </c>
      <c r="V59" s="56">
        <f t="shared" si="3"/>
        <v>542</v>
      </c>
      <c r="W59" s="56">
        <f t="shared" si="3"/>
        <v>634</v>
      </c>
      <c r="X59" s="56">
        <f t="shared" si="3"/>
        <v>144</v>
      </c>
      <c r="Y59" s="56">
        <f t="shared" si="3"/>
        <v>126</v>
      </c>
      <c r="Z59" s="56">
        <f t="shared" si="3"/>
        <v>441</v>
      </c>
      <c r="AA59" s="56">
        <f t="shared" si="3"/>
        <v>533</v>
      </c>
      <c r="AB59" s="56">
        <f t="shared" si="3"/>
        <v>1226</v>
      </c>
      <c r="AC59" s="56">
        <f t="shared" si="3"/>
        <v>753</v>
      </c>
      <c r="AD59" s="56">
        <f t="shared" si="3"/>
        <v>1137</v>
      </c>
      <c r="AE59" s="56">
        <f t="shared" si="3"/>
        <v>21211</v>
      </c>
    </row>
    <row r="60" spans="1:31" x14ac:dyDescent="0.25">
      <c r="G60"/>
      <c r="I60"/>
      <c r="K60"/>
      <c r="T60"/>
    </row>
    <row r="61" spans="1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1:31" s="113" customFormat="1" ht="11.25" x14ac:dyDescent="0.2">
      <c r="B62" s="113" t="s">
        <v>57</v>
      </c>
      <c r="C62" s="113">
        <f t="shared" ref="C62:AE62" si="4">C59/C61</f>
        <v>29.069767441860463</v>
      </c>
      <c r="D62" s="113">
        <f t="shared" si="4"/>
        <v>29.133333333333333</v>
      </c>
      <c r="E62" s="113">
        <f t="shared" si="4"/>
        <v>27.4</v>
      </c>
      <c r="F62" s="113">
        <f t="shared" si="4"/>
        <v>25.571428571428573</v>
      </c>
      <c r="G62" s="113">
        <f t="shared" si="4"/>
        <v>27.953488372093023</v>
      </c>
      <c r="H62" s="113">
        <f t="shared" si="4"/>
        <v>24.526315789473685</v>
      </c>
      <c r="I62" s="113">
        <f t="shared" si="4"/>
        <v>27.9</v>
      </c>
      <c r="J62" s="113">
        <f t="shared" si="4"/>
        <v>26.680851063829788</v>
      </c>
      <c r="K62" s="113">
        <f t="shared" si="4"/>
        <v>28.272727272727273</v>
      </c>
      <c r="L62" s="113">
        <f t="shared" si="4"/>
        <v>21.904761904761905</v>
      </c>
      <c r="M62" s="113">
        <f t="shared" si="4"/>
        <v>25.296296296296298</v>
      </c>
      <c r="N62" s="113">
        <f t="shared" si="4"/>
        <v>28.96551724137931</v>
      </c>
      <c r="O62" s="113">
        <f t="shared" si="4"/>
        <v>26.71875</v>
      </c>
      <c r="P62" s="113">
        <f t="shared" si="4"/>
        <v>27.25</v>
      </c>
      <c r="Q62" s="113">
        <f t="shared" si="4"/>
        <v>29.113636363636363</v>
      </c>
      <c r="R62" s="113">
        <f t="shared" si="4"/>
        <v>28.422222222222221</v>
      </c>
      <c r="S62" s="113">
        <f t="shared" si="4"/>
        <v>25.782608695652176</v>
      </c>
      <c r="T62" s="113">
        <f t="shared" si="4"/>
        <v>28.682926829268293</v>
      </c>
      <c r="U62" s="113">
        <f t="shared" si="4"/>
        <v>25.533333333333335</v>
      </c>
      <c r="V62" s="113">
        <f t="shared" si="4"/>
        <v>25.80952380952381</v>
      </c>
      <c r="W62" s="113">
        <f t="shared" si="4"/>
        <v>24.384615384615383</v>
      </c>
      <c r="X62" s="113">
        <f t="shared" si="4"/>
        <v>11.076923076923077</v>
      </c>
      <c r="Y62" s="113">
        <f t="shared" si="4"/>
        <v>7</v>
      </c>
      <c r="Z62" s="113">
        <f t="shared" si="4"/>
        <v>24.5</v>
      </c>
      <c r="AA62" s="113">
        <f t="shared" si="4"/>
        <v>26.65</v>
      </c>
      <c r="AB62" s="113">
        <f t="shared" si="4"/>
        <v>27.863636363636363</v>
      </c>
      <c r="AC62" s="113">
        <f t="shared" si="4"/>
        <v>25.96551724137931</v>
      </c>
      <c r="AD62" s="113">
        <f t="shared" si="4"/>
        <v>29.153846153846153</v>
      </c>
      <c r="AE62" s="113">
        <f t="shared" si="4"/>
        <v>26.546933667083856</v>
      </c>
    </row>
    <row r="63" spans="1:31" x14ac:dyDescent="0.25">
      <c r="G63"/>
      <c r="K63"/>
    </row>
    <row r="64" spans="1:31" x14ac:dyDescent="0.25">
      <c r="A64" t="s">
        <v>62</v>
      </c>
      <c r="B64" s="113" t="s">
        <v>57</v>
      </c>
      <c r="C64" s="107">
        <f>SUM(C61:W61,Z61:AD61)</f>
        <v>768</v>
      </c>
      <c r="D64" s="107" t="s">
        <v>50</v>
      </c>
      <c r="F64" s="107" t="s">
        <v>63</v>
      </c>
      <c r="G64" s="107">
        <v>314</v>
      </c>
      <c r="H64" s="107" t="s">
        <v>50</v>
      </c>
      <c r="J64" s="107" t="s">
        <v>64</v>
      </c>
      <c r="K64" s="127">
        <v>373</v>
      </c>
      <c r="L64" s="107" t="s">
        <v>50</v>
      </c>
      <c r="M64" s="107"/>
      <c r="N64" s="107" t="s">
        <v>65</v>
      </c>
      <c r="O64" s="107">
        <v>81</v>
      </c>
    </row>
    <row r="65" spans="3:15" x14ac:dyDescent="0.25">
      <c r="C65" s="107">
        <f>SUM(C59:V59,Y59:AD59)</f>
        <v>20433</v>
      </c>
      <c r="D65" s="107" t="s">
        <v>66</v>
      </c>
      <c r="G65" s="107">
        <v>8960</v>
      </c>
      <c r="H65" s="107" t="s">
        <v>66</v>
      </c>
      <c r="J65" s="107"/>
      <c r="K65" s="127">
        <v>10050</v>
      </c>
      <c r="L65" s="107" t="s">
        <v>66</v>
      </c>
      <c r="M65" s="107"/>
      <c r="N65" s="107"/>
      <c r="O65" s="107">
        <v>1985</v>
      </c>
    </row>
    <row r="66" spans="3:15" x14ac:dyDescent="0.25">
      <c r="C66" s="128">
        <f>C65/C64</f>
        <v>26.60546875</v>
      </c>
      <c r="G66" s="128">
        <f>G65/G64</f>
        <v>28.535031847133759</v>
      </c>
      <c r="H66" s="107"/>
      <c r="J66" s="107"/>
      <c r="K66" s="129">
        <f>K65/K64</f>
        <v>26.943699731903486</v>
      </c>
      <c r="L66" s="107"/>
      <c r="M66" s="107"/>
      <c r="N66" s="107"/>
      <c r="O66" s="128">
        <f>O65/O64</f>
        <v>24.506172839506174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workbookViewId="0">
      <pane xSplit="2" ySplit="2" topLeftCell="C33" activePane="bottomRight" state="frozen"/>
      <selection pane="topRight" activeCell="C1" sqref="C1"/>
      <selection pane="bottomLeft" activeCell="A24" sqref="A24"/>
      <selection pane="bottomRight" activeCell="F34" sqref="F34"/>
    </sheetView>
  </sheetViews>
  <sheetFormatPr defaultColWidth="8.5703125" defaultRowHeight="15" x14ac:dyDescent="0.25"/>
  <cols>
    <col min="1" max="1" width="2" customWidth="1"/>
    <col min="2" max="3" width="5.140625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4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72" t="s">
        <v>71</v>
      </c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1372"/>
      <c r="Q1" s="1372"/>
      <c r="R1" s="1372"/>
      <c r="S1" s="1372"/>
      <c r="T1" s="1372"/>
      <c r="U1" s="1372"/>
      <c r="V1" s="1372"/>
      <c r="W1" s="1372"/>
      <c r="X1" s="1372"/>
      <c r="Y1" s="1372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35</v>
      </c>
      <c r="D3" s="3">
        <v>27</v>
      </c>
      <c r="E3" s="3">
        <v>32</v>
      </c>
      <c r="F3" s="1365"/>
      <c r="G3" s="57">
        <v>33</v>
      </c>
      <c r="H3" s="3">
        <v>25</v>
      </c>
      <c r="I3" s="114">
        <v>32</v>
      </c>
      <c r="J3" s="3">
        <v>35</v>
      </c>
      <c r="K3" s="81">
        <v>30</v>
      </c>
      <c r="L3" s="86">
        <v>15</v>
      </c>
      <c r="M3" s="3">
        <v>28</v>
      </c>
      <c r="N3" s="3">
        <v>25</v>
      </c>
      <c r="O3" s="3">
        <v>22</v>
      </c>
      <c r="P3" s="3">
        <v>35</v>
      </c>
      <c r="Q3" s="85">
        <v>25</v>
      </c>
      <c r="R3" s="3">
        <v>32</v>
      </c>
      <c r="S3" s="3">
        <v>26</v>
      </c>
      <c r="T3" s="86">
        <v>34</v>
      </c>
      <c r="U3" s="3">
        <v>20</v>
      </c>
      <c r="V3" s="3">
        <v>28</v>
      </c>
      <c r="W3" s="3">
        <v>24</v>
      </c>
      <c r="X3" s="3">
        <v>7</v>
      </c>
      <c r="Y3" s="3">
        <v>10</v>
      </c>
      <c r="Z3" s="5">
        <v>17</v>
      </c>
      <c r="AA3" s="5">
        <v>10</v>
      </c>
      <c r="AB3" s="5">
        <v>28</v>
      </c>
      <c r="AC3" s="5">
        <v>25</v>
      </c>
      <c r="AD3" s="5">
        <v>38</v>
      </c>
      <c r="AE3" s="1366">
        <f>SUM(C3:AD7)</f>
        <v>2194</v>
      </c>
    </row>
    <row r="4" spans="2:31" x14ac:dyDescent="0.25">
      <c r="B4" s="8">
        <v>1</v>
      </c>
      <c r="C4" s="3">
        <v>35</v>
      </c>
      <c r="D4" s="3">
        <v>27</v>
      </c>
      <c r="E4" s="3">
        <v>32</v>
      </c>
      <c r="F4" s="1365"/>
      <c r="G4" s="57">
        <v>35</v>
      </c>
      <c r="H4" s="3">
        <v>10</v>
      </c>
      <c r="I4" s="114">
        <v>31</v>
      </c>
      <c r="J4" s="3">
        <v>35</v>
      </c>
      <c r="K4" s="81">
        <v>30</v>
      </c>
      <c r="L4" s="86">
        <v>0</v>
      </c>
      <c r="M4" s="3">
        <v>28</v>
      </c>
      <c r="N4" s="3">
        <v>25</v>
      </c>
      <c r="O4" s="3">
        <v>23</v>
      </c>
      <c r="P4" s="3">
        <v>0</v>
      </c>
      <c r="Q4" s="86">
        <v>25</v>
      </c>
      <c r="R4" s="3">
        <v>32</v>
      </c>
      <c r="S4" s="3">
        <v>26</v>
      </c>
      <c r="T4" s="86">
        <v>34</v>
      </c>
      <c r="U4" s="3">
        <v>17</v>
      </c>
      <c r="V4" s="3">
        <v>28</v>
      </c>
      <c r="W4" s="3">
        <v>0</v>
      </c>
      <c r="X4" s="3"/>
      <c r="Y4" s="3"/>
      <c r="Z4" s="5">
        <v>0</v>
      </c>
      <c r="AA4" s="5">
        <v>10</v>
      </c>
      <c r="AB4" s="5">
        <v>27</v>
      </c>
      <c r="AC4" s="5">
        <v>25</v>
      </c>
      <c r="AD4" s="5">
        <v>37</v>
      </c>
      <c r="AE4" s="1366"/>
    </row>
    <row r="5" spans="2:31" x14ac:dyDescent="0.25">
      <c r="B5" s="8">
        <v>1</v>
      </c>
      <c r="C5" s="3">
        <v>35</v>
      </c>
      <c r="D5" s="3">
        <v>27</v>
      </c>
      <c r="E5" s="3">
        <v>33</v>
      </c>
      <c r="F5" s="1365"/>
      <c r="G5" s="57">
        <v>35</v>
      </c>
      <c r="H5" s="3"/>
      <c r="I5" s="114">
        <v>33</v>
      </c>
      <c r="J5" s="3">
        <v>36</v>
      </c>
      <c r="K5" s="81">
        <v>30</v>
      </c>
      <c r="L5" s="86"/>
      <c r="M5" s="3">
        <v>29</v>
      </c>
      <c r="N5" s="3">
        <v>25</v>
      </c>
      <c r="O5" s="3">
        <v>23</v>
      </c>
      <c r="P5" s="3"/>
      <c r="Q5" s="86">
        <v>25</v>
      </c>
      <c r="R5" s="3">
        <v>32</v>
      </c>
      <c r="S5" s="3"/>
      <c r="T5" s="86">
        <v>34</v>
      </c>
      <c r="U5" s="3"/>
      <c r="V5" s="3"/>
      <c r="W5" s="3"/>
      <c r="X5" s="3"/>
      <c r="Y5" s="3"/>
      <c r="Z5" s="5"/>
      <c r="AA5" s="5"/>
      <c r="AB5" s="5">
        <v>27</v>
      </c>
      <c r="AC5" s="5">
        <v>25</v>
      </c>
      <c r="AD5" s="5">
        <v>37</v>
      </c>
      <c r="AE5" s="1366"/>
    </row>
    <row r="6" spans="2:31" x14ac:dyDescent="0.25">
      <c r="B6" s="11">
        <v>1</v>
      </c>
      <c r="C6" s="3">
        <v>35</v>
      </c>
      <c r="D6" s="12">
        <v>27</v>
      </c>
      <c r="E6" s="12"/>
      <c r="F6" s="1365"/>
      <c r="G6" s="57">
        <v>34</v>
      </c>
      <c r="H6" s="12"/>
      <c r="I6" s="115">
        <v>29</v>
      </c>
      <c r="J6" s="12">
        <v>35</v>
      </c>
      <c r="K6" s="82"/>
      <c r="L6" s="101"/>
      <c r="M6" s="12"/>
      <c r="N6" s="12"/>
      <c r="O6" s="12"/>
      <c r="P6" s="12"/>
      <c r="Q6" s="86">
        <v>25</v>
      </c>
      <c r="R6" s="12">
        <v>32</v>
      </c>
      <c r="S6" s="12"/>
      <c r="T6" s="101">
        <v>34</v>
      </c>
      <c r="U6" s="12"/>
      <c r="V6" s="12"/>
      <c r="W6" s="12"/>
      <c r="X6" s="12"/>
      <c r="Y6" s="12"/>
      <c r="Z6" s="13"/>
      <c r="AA6" s="13"/>
      <c r="AB6" s="13">
        <v>27</v>
      </c>
      <c r="AC6" s="13"/>
      <c r="AD6" s="13">
        <v>37</v>
      </c>
      <c r="AE6" s="1366"/>
    </row>
    <row r="7" spans="2:31" x14ac:dyDescent="0.25">
      <c r="B7" s="15">
        <v>1</v>
      </c>
      <c r="C7" s="3"/>
      <c r="D7" s="16"/>
      <c r="E7" s="16"/>
      <c r="F7" s="1365"/>
      <c r="G7" s="58"/>
      <c r="H7" s="16"/>
      <c r="I7" s="117"/>
      <c r="J7" s="16">
        <v>34</v>
      </c>
      <c r="K7" s="9"/>
      <c r="L7" s="102"/>
      <c r="M7" s="16"/>
      <c r="N7" s="16"/>
      <c r="O7" s="16"/>
      <c r="P7" s="16"/>
      <c r="Q7" s="102">
        <v>25</v>
      </c>
      <c r="R7" s="46">
        <v>30</v>
      </c>
      <c r="S7" s="16"/>
      <c r="T7" s="102">
        <v>34</v>
      </c>
      <c r="U7" s="16"/>
      <c r="V7" s="16"/>
      <c r="W7" s="16"/>
      <c r="X7" s="16"/>
      <c r="Y7" s="16"/>
      <c r="Z7" s="17"/>
      <c r="AA7" s="17"/>
      <c r="AB7" s="17"/>
      <c r="AC7" s="17"/>
      <c r="AD7" s="17"/>
      <c r="AE7" s="1366"/>
    </row>
    <row r="8" spans="2:31" x14ac:dyDescent="0.25">
      <c r="B8" s="19">
        <v>2</v>
      </c>
      <c r="C8" s="20">
        <v>30</v>
      </c>
      <c r="D8" s="20">
        <v>34</v>
      </c>
      <c r="E8" s="20">
        <v>30</v>
      </c>
      <c r="F8" s="1367"/>
      <c r="G8" s="59">
        <v>30</v>
      </c>
      <c r="H8" s="20">
        <v>24</v>
      </c>
      <c r="I8" s="118">
        <v>33</v>
      </c>
      <c r="J8" s="20">
        <v>27</v>
      </c>
      <c r="K8" s="83">
        <v>27</v>
      </c>
      <c r="L8" s="133">
        <v>27</v>
      </c>
      <c r="M8" s="20">
        <v>30</v>
      </c>
      <c r="N8" s="20">
        <v>31</v>
      </c>
      <c r="O8" s="134">
        <v>32</v>
      </c>
      <c r="P8" s="20">
        <v>29</v>
      </c>
      <c r="Q8" s="133">
        <v>29</v>
      </c>
      <c r="R8" s="20">
        <v>32</v>
      </c>
      <c r="S8" s="20">
        <v>27</v>
      </c>
      <c r="T8" s="20">
        <v>33</v>
      </c>
      <c r="U8" s="20">
        <v>31</v>
      </c>
      <c r="V8" s="20">
        <v>31</v>
      </c>
      <c r="W8" s="20">
        <v>27</v>
      </c>
      <c r="X8" s="20">
        <v>14</v>
      </c>
      <c r="Y8" s="20">
        <v>11</v>
      </c>
      <c r="Z8" s="21">
        <v>26</v>
      </c>
      <c r="AA8" s="21">
        <v>34</v>
      </c>
      <c r="AB8" s="21">
        <v>32</v>
      </c>
      <c r="AC8" s="34">
        <v>26</v>
      </c>
      <c r="AD8" s="21">
        <v>35</v>
      </c>
      <c r="AE8" s="1368">
        <f>SUM(C8:AD12)</f>
        <v>2522</v>
      </c>
    </row>
    <row r="9" spans="2:31" x14ac:dyDescent="0.25">
      <c r="B9" s="22">
        <v>2</v>
      </c>
      <c r="C9" s="23">
        <v>27</v>
      </c>
      <c r="D9" s="23">
        <v>34</v>
      </c>
      <c r="E9" s="23">
        <v>29</v>
      </c>
      <c r="F9" s="1367"/>
      <c r="G9" s="60">
        <v>34</v>
      </c>
      <c r="H9" s="23">
        <v>27</v>
      </c>
      <c r="I9" s="119">
        <v>32</v>
      </c>
      <c r="J9" s="23">
        <v>30</v>
      </c>
      <c r="K9" s="35">
        <v>25</v>
      </c>
      <c r="L9" s="134">
        <v>27</v>
      </c>
      <c r="M9" s="23">
        <v>29</v>
      </c>
      <c r="N9" s="23">
        <v>30</v>
      </c>
      <c r="O9" s="134">
        <v>34</v>
      </c>
      <c r="P9" s="23">
        <v>25</v>
      </c>
      <c r="Q9" s="134">
        <v>33</v>
      </c>
      <c r="R9" s="23">
        <v>32</v>
      </c>
      <c r="S9" s="23">
        <v>26</v>
      </c>
      <c r="T9" s="23">
        <v>28</v>
      </c>
      <c r="U9" s="23"/>
      <c r="V9" s="23">
        <v>31</v>
      </c>
      <c r="W9" s="23">
        <v>25</v>
      </c>
      <c r="X9" s="23"/>
      <c r="Y9" s="23"/>
      <c r="Z9" s="24">
        <v>27</v>
      </c>
      <c r="AA9" s="24">
        <v>34</v>
      </c>
      <c r="AB9" s="24">
        <v>32</v>
      </c>
      <c r="AC9" s="34">
        <v>31</v>
      </c>
      <c r="AD9" s="24">
        <v>35</v>
      </c>
      <c r="AE9" s="1368"/>
    </row>
    <row r="10" spans="2:31" x14ac:dyDescent="0.25">
      <c r="B10" s="22">
        <v>2</v>
      </c>
      <c r="C10" s="23">
        <v>30</v>
      </c>
      <c r="D10" s="23">
        <v>31</v>
      </c>
      <c r="E10" s="23">
        <v>28</v>
      </c>
      <c r="F10" s="1367"/>
      <c r="G10" s="60">
        <v>33</v>
      </c>
      <c r="H10" s="23"/>
      <c r="I10" s="120">
        <v>31</v>
      </c>
      <c r="J10" s="23">
        <v>29</v>
      </c>
      <c r="K10" s="35">
        <v>28</v>
      </c>
      <c r="L10" s="134"/>
      <c r="M10" s="23">
        <v>28</v>
      </c>
      <c r="N10" s="23">
        <v>33</v>
      </c>
      <c r="O10" s="134">
        <v>27</v>
      </c>
      <c r="P10" s="23">
        <v>26</v>
      </c>
      <c r="Q10" s="134">
        <v>31</v>
      </c>
      <c r="R10" s="23">
        <v>31</v>
      </c>
      <c r="S10" s="23">
        <v>25</v>
      </c>
      <c r="T10" s="23">
        <v>27</v>
      </c>
      <c r="U10" s="23"/>
      <c r="V10" s="23"/>
      <c r="W10" s="23">
        <v>28</v>
      </c>
      <c r="X10" s="23"/>
      <c r="Y10" s="23"/>
      <c r="Z10" s="24"/>
      <c r="AA10" s="24"/>
      <c r="AB10" s="24">
        <v>32</v>
      </c>
      <c r="AC10" s="34">
        <v>26</v>
      </c>
      <c r="AD10" s="24">
        <v>32</v>
      </c>
      <c r="AE10" s="1368"/>
    </row>
    <row r="11" spans="2:31" x14ac:dyDescent="0.25">
      <c r="B11" s="22">
        <v>2</v>
      </c>
      <c r="C11" s="23">
        <v>29</v>
      </c>
      <c r="D11" s="23">
        <v>28</v>
      </c>
      <c r="E11" s="23"/>
      <c r="F11" s="1367"/>
      <c r="G11" s="60">
        <v>35</v>
      </c>
      <c r="H11" s="23"/>
      <c r="I11" s="120"/>
      <c r="J11" s="23">
        <v>29</v>
      </c>
      <c r="K11" s="35">
        <v>25</v>
      </c>
      <c r="L11" s="134"/>
      <c r="M11" s="23"/>
      <c r="N11" s="23"/>
      <c r="O11" s="23"/>
      <c r="P11" s="23"/>
      <c r="Q11" s="134">
        <v>29</v>
      </c>
      <c r="R11" s="23">
        <v>32</v>
      </c>
      <c r="S11" s="23"/>
      <c r="T11" s="23">
        <v>30</v>
      </c>
      <c r="U11" s="23"/>
      <c r="V11" s="23"/>
      <c r="W11" s="23"/>
      <c r="X11" s="23"/>
      <c r="Y11" s="23"/>
      <c r="Z11" s="24"/>
      <c r="AA11" s="24"/>
      <c r="AB11" s="24">
        <v>33</v>
      </c>
      <c r="AC11" s="137"/>
      <c r="AD11" s="24">
        <v>32</v>
      </c>
      <c r="AE11" s="1368"/>
    </row>
    <row r="12" spans="2:31" x14ac:dyDescent="0.25">
      <c r="B12" s="25">
        <v>2</v>
      </c>
      <c r="C12" s="26">
        <v>29</v>
      </c>
      <c r="D12" s="26"/>
      <c r="E12" s="26"/>
      <c r="F12" s="1367"/>
      <c r="G12" s="64"/>
      <c r="H12" s="26"/>
      <c r="I12" s="121"/>
      <c r="J12" s="26">
        <v>29</v>
      </c>
      <c r="K12" s="36"/>
      <c r="L12" s="135"/>
      <c r="M12" s="26"/>
      <c r="N12" s="26"/>
      <c r="O12" s="26"/>
      <c r="P12" s="26"/>
      <c r="Q12" s="135">
        <v>24</v>
      </c>
      <c r="R12" s="36">
        <v>32</v>
      </c>
      <c r="S12" s="26"/>
      <c r="T12" s="26">
        <v>26</v>
      </c>
      <c r="U12" s="26"/>
      <c r="V12" s="26"/>
      <c r="W12" s="26"/>
      <c r="X12" s="26"/>
      <c r="Y12" s="26">
        <v>3</v>
      </c>
      <c r="Z12" s="27"/>
      <c r="AA12" s="27"/>
      <c r="AB12" s="27">
        <v>32</v>
      </c>
      <c r="AC12" s="138"/>
      <c r="AD12" s="27"/>
      <c r="AE12" s="1368"/>
    </row>
    <row r="13" spans="2:31" x14ac:dyDescent="0.25">
      <c r="B13" s="28">
        <v>3</v>
      </c>
      <c r="C13" s="29">
        <v>32</v>
      </c>
      <c r="D13" s="29">
        <v>32</v>
      </c>
      <c r="E13" s="29">
        <v>28</v>
      </c>
      <c r="F13" s="1367"/>
      <c r="G13" s="68">
        <v>34</v>
      </c>
      <c r="H13" s="29">
        <v>28</v>
      </c>
      <c r="I13" s="68">
        <v>28</v>
      </c>
      <c r="J13" s="29">
        <v>27</v>
      </c>
      <c r="K13" s="84">
        <v>27</v>
      </c>
      <c r="L13" s="85">
        <v>17</v>
      </c>
      <c r="M13" s="29">
        <v>28</v>
      </c>
      <c r="N13" s="29">
        <v>30</v>
      </c>
      <c r="O13" s="85">
        <v>25</v>
      </c>
      <c r="P13" s="29">
        <v>25</v>
      </c>
      <c r="Q13" s="85">
        <v>26</v>
      </c>
      <c r="R13" s="29">
        <v>30</v>
      </c>
      <c r="S13" s="29">
        <v>29</v>
      </c>
      <c r="T13" s="85">
        <v>29</v>
      </c>
      <c r="U13" s="29">
        <v>33</v>
      </c>
      <c r="V13" s="29">
        <v>25</v>
      </c>
      <c r="W13" s="29">
        <v>23</v>
      </c>
      <c r="X13" s="29">
        <v>12</v>
      </c>
      <c r="Y13" s="29">
        <v>11</v>
      </c>
      <c r="Z13" s="30">
        <v>26</v>
      </c>
      <c r="AA13" s="30">
        <v>29</v>
      </c>
      <c r="AB13" s="32">
        <v>29</v>
      </c>
      <c r="AC13" s="31">
        <v>26</v>
      </c>
      <c r="AD13" s="32">
        <v>31</v>
      </c>
      <c r="AE13" s="1370">
        <f>SUM(C13:AD17)</f>
        <v>2222</v>
      </c>
    </row>
    <row r="14" spans="2:31" x14ac:dyDescent="0.25">
      <c r="B14" s="8">
        <v>3</v>
      </c>
      <c r="C14" s="3">
        <v>25</v>
      </c>
      <c r="D14" s="3">
        <v>31</v>
      </c>
      <c r="E14" s="3">
        <v>28</v>
      </c>
      <c r="F14" s="1367"/>
      <c r="G14" s="57">
        <v>37</v>
      </c>
      <c r="H14" s="3">
        <v>31</v>
      </c>
      <c r="I14" s="57">
        <v>28</v>
      </c>
      <c r="J14" s="3">
        <v>27</v>
      </c>
      <c r="K14" s="81">
        <v>29</v>
      </c>
      <c r="L14" s="86">
        <v>15</v>
      </c>
      <c r="M14" s="3">
        <v>28</v>
      </c>
      <c r="N14" s="3">
        <v>31</v>
      </c>
      <c r="O14" s="86">
        <v>25</v>
      </c>
      <c r="P14" s="3">
        <v>29</v>
      </c>
      <c r="Q14" s="86">
        <v>24</v>
      </c>
      <c r="R14" s="3">
        <v>31</v>
      </c>
      <c r="S14" s="3">
        <v>28</v>
      </c>
      <c r="T14" s="86">
        <v>30</v>
      </c>
      <c r="U14" s="3"/>
      <c r="V14" s="3">
        <v>26</v>
      </c>
      <c r="W14" s="3">
        <v>24</v>
      </c>
      <c r="X14" s="3">
        <v>13</v>
      </c>
      <c r="Y14" s="3"/>
      <c r="Z14" s="5">
        <v>26</v>
      </c>
      <c r="AA14" s="5">
        <v>32</v>
      </c>
      <c r="AB14" s="5">
        <v>30</v>
      </c>
      <c r="AC14" s="10">
        <v>26</v>
      </c>
      <c r="AD14" s="5">
        <v>32</v>
      </c>
      <c r="AE14" s="1370"/>
    </row>
    <row r="15" spans="2:31" x14ac:dyDescent="0.25">
      <c r="B15" s="8">
        <v>3</v>
      </c>
      <c r="C15" s="3">
        <v>34</v>
      </c>
      <c r="D15" s="3">
        <v>25</v>
      </c>
      <c r="E15" s="3">
        <v>27</v>
      </c>
      <c r="F15" s="1367"/>
      <c r="G15" s="57">
        <v>32</v>
      </c>
      <c r="H15" s="3"/>
      <c r="I15" s="114"/>
      <c r="J15" s="3">
        <v>28</v>
      </c>
      <c r="K15" s="81">
        <v>29</v>
      </c>
      <c r="L15" s="86"/>
      <c r="M15" s="3">
        <v>17</v>
      </c>
      <c r="N15" s="3">
        <v>28</v>
      </c>
      <c r="O15" s="86">
        <v>25</v>
      </c>
      <c r="P15" s="3"/>
      <c r="Q15" s="86">
        <v>31</v>
      </c>
      <c r="R15" s="3">
        <v>27</v>
      </c>
      <c r="S15" s="3"/>
      <c r="T15" s="86">
        <v>31</v>
      </c>
      <c r="U15" s="3"/>
      <c r="V15" s="3"/>
      <c r="W15" s="3">
        <v>23</v>
      </c>
      <c r="X15" s="3"/>
      <c r="Y15" s="3"/>
      <c r="Z15" s="5"/>
      <c r="AA15" s="5"/>
      <c r="AB15" s="5">
        <v>27</v>
      </c>
      <c r="AC15" s="10">
        <v>24</v>
      </c>
      <c r="AD15" s="5">
        <v>31</v>
      </c>
      <c r="AE15" s="1370"/>
    </row>
    <row r="16" spans="2:31" x14ac:dyDescent="0.25">
      <c r="B16" s="8">
        <v>3</v>
      </c>
      <c r="C16" s="3">
        <v>31</v>
      </c>
      <c r="D16" s="3"/>
      <c r="E16" s="3"/>
      <c r="F16" s="1367"/>
      <c r="G16" s="57">
        <v>25</v>
      </c>
      <c r="H16" s="3"/>
      <c r="I16" s="114"/>
      <c r="J16" s="3">
        <v>26</v>
      </c>
      <c r="K16" s="81"/>
      <c r="L16" s="86"/>
      <c r="M16" s="3"/>
      <c r="N16" s="3"/>
      <c r="O16" s="3"/>
      <c r="P16" s="3"/>
      <c r="Q16" s="86">
        <v>28</v>
      </c>
      <c r="R16" s="3">
        <v>30</v>
      </c>
      <c r="S16" s="3"/>
      <c r="T16" s="86">
        <v>29</v>
      </c>
      <c r="U16" s="3"/>
      <c r="V16" s="3"/>
      <c r="W16" s="3"/>
      <c r="X16" s="3"/>
      <c r="Y16" s="3"/>
      <c r="Z16" s="5"/>
      <c r="AA16" s="5"/>
      <c r="AB16" s="5">
        <v>31</v>
      </c>
      <c r="AC16" s="10"/>
      <c r="AD16" s="5">
        <v>33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/>
      <c r="H17" s="16"/>
      <c r="I17" s="117"/>
      <c r="J17" s="16">
        <v>25</v>
      </c>
      <c r="K17" s="9"/>
      <c r="L17" s="102"/>
      <c r="M17" s="16"/>
      <c r="N17" s="16"/>
      <c r="O17" s="16"/>
      <c r="P17" s="16"/>
      <c r="Q17" s="16">
        <v>30</v>
      </c>
      <c r="R17" s="46">
        <v>31</v>
      </c>
      <c r="S17" s="16"/>
      <c r="T17" s="102">
        <v>26</v>
      </c>
      <c r="U17" s="16"/>
      <c r="V17" s="16"/>
      <c r="W17" s="16"/>
      <c r="X17" s="16"/>
      <c r="Y17" s="16">
        <v>4</v>
      </c>
      <c r="Z17" s="17"/>
      <c r="AA17" s="17"/>
      <c r="AB17" s="17">
        <v>28</v>
      </c>
      <c r="AC17" s="18"/>
      <c r="AD17" s="17"/>
      <c r="AE17" s="1370"/>
    </row>
    <row r="18" spans="2:31" x14ac:dyDescent="0.25">
      <c r="B18" s="19">
        <v>4</v>
      </c>
      <c r="C18" s="20">
        <v>29</v>
      </c>
      <c r="D18" s="20">
        <v>35</v>
      </c>
      <c r="E18" s="20">
        <v>26</v>
      </c>
      <c r="F18" s="1367"/>
      <c r="G18" s="59">
        <v>30</v>
      </c>
      <c r="H18" s="20">
        <v>23</v>
      </c>
      <c r="I18" s="118">
        <v>30</v>
      </c>
      <c r="J18" s="20">
        <v>27</v>
      </c>
      <c r="K18" s="83">
        <v>30</v>
      </c>
      <c r="L18" s="133">
        <v>25</v>
      </c>
      <c r="M18" s="20">
        <v>29</v>
      </c>
      <c r="N18" s="23">
        <v>30</v>
      </c>
      <c r="O18" s="133">
        <v>27</v>
      </c>
      <c r="P18" s="20">
        <v>22</v>
      </c>
      <c r="Q18" s="133">
        <v>32</v>
      </c>
      <c r="R18" s="20">
        <v>29</v>
      </c>
      <c r="S18" s="20">
        <v>28</v>
      </c>
      <c r="T18" s="20">
        <v>25</v>
      </c>
      <c r="U18" s="20">
        <v>29</v>
      </c>
      <c r="V18" s="20">
        <v>28</v>
      </c>
      <c r="W18" s="20">
        <v>25</v>
      </c>
      <c r="X18" s="20">
        <v>17</v>
      </c>
      <c r="Y18" s="20">
        <v>7</v>
      </c>
      <c r="Z18" s="21">
        <v>19</v>
      </c>
      <c r="AA18" s="21">
        <v>21</v>
      </c>
      <c r="AB18" s="21">
        <v>25</v>
      </c>
      <c r="AC18" s="33">
        <v>27</v>
      </c>
      <c r="AD18" s="21">
        <v>32</v>
      </c>
      <c r="AE18" s="1368">
        <f>SUM(C18:AD22)</f>
        <v>2102</v>
      </c>
    </row>
    <row r="19" spans="2:31" x14ac:dyDescent="0.25">
      <c r="B19" s="22">
        <v>4</v>
      </c>
      <c r="C19" s="23">
        <v>31</v>
      </c>
      <c r="D19" s="23">
        <v>32</v>
      </c>
      <c r="E19" s="23">
        <v>24</v>
      </c>
      <c r="F19" s="1367"/>
      <c r="G19" s="60">
        <v>27</v>
      </c>
      <c r="H19" s="23">
        <v>28</v>
      </c>
      <c r="I19" s="119">
        <v>28</v>
      </c>
      <c r="J19" s="23">
        <v>28</v>
      </c>
      <c r="K19" s="35">
        <v>28</v>
      </c>
      <c r="L19" s="134">
        <v>24</v>
      </c>
      <c r="M19" s="23">
        <v>26</v>
      </c>
      <c r="N19" s="23">
        <v>28</v>
      </c>
      <c r="O19" s="134">
        <v>26</v>
      </c>
      <c r="P19" s="23">
        <v>22</v>
      </c>
      <c r="Q19" s="134">
        <v>26</v>
      </c>
      <c r="R19" s="23">
        <v>29</v>
      </c>
      <c r="S19" s="23">
        <v>29</v>
      </c>
      <c r="T19" s="23">
        <v>26</v>
      </c>
      <c r="U19" s="23">
        <v>25</v>
      </c>
      <c r="V19" s="23">
        <v>30</v>
      </c>
      <c r="W19" s="23">
        <v>25</v>
      </c>
      <c r="X19" s="23">
        <v>6</v>
      </c>
      <c r="Y19" s="23"/>
      <c r="Z19" s="24">
        <v>28</v>
      </c>
      <c r="AA19" s="24">
        <v>25</v>
      </c>
      <c r="AB19" s="24">
        <v>26</v>
      </c>
      <c r="AC19" s="34">
        <v>24</v>
      </c>
      <c r="AD19" s="24">
        <v>30</v>
      </c>
      <c r="AE19" s="1368"/>
    </row>
    <row r="20" spans="2:31" x14ac:dyDescent="0.25">
      <c r="B20" s="22">
        <v>4</v>
      </c>
      <c r="C20" s="23">
        <v>31</v>
      </c>
      <c r="D20" s="23">
        <v>33</v>
      </c>
      <c r="E20" s="23">
        <v>25</v>
      </c>
      <c r="F20" s="1367"/>
      <c r="G20" s="60">
        <v>29</v>
      </c>
      <c r="H20" s="23"/>
      <c r="I20" s="120"/>
      <c r="J20" s="23">
        <v>29</v>
      </c>
      <c r="K20" s="35">
        <v>30</v>
      </c>
      <c r="L20" s="134"/>
      <c r="M20" s="23"/>
      <c r="N20" s="23">
        <v>30</v>
      </c>
      <c r="O20" s="134">
        <v>27</v>
      </c>
      <c r="P20" s="23"/>
      <c r="Q20" s="134">
        <v>30</v>
      </c>
      <c r="R20" s="23">
        <v>27</v>
      </c>
      <c r="S20" s="23"/>
      <c r="T20" s="23">
        <v>25</v>
      </c>
      <c r="U20" s="23"/>
      <c r="V20" s="23"/>
      <c r="W20" s="23">
        <v>25</v>
      </c>
      <c r="X20" s="23"/>
      <c r="Y20" s="23"/>
      <c r="Z20" s="24"/>
      <c r="AA20" s="24"/>
      <c r="AB20" s="24">
        <v>29</v>
      </c>
      <c r="AC20" s="34">
        <v>25</v>
      </c>
      <c r="AD20" s="24">
        <v>25</v>
      </c>
      <c r="AE20" s="1368"/>
    </row>
    <row r="21" spans="2:31" x14ac:dyDescent="0.25">
      <c r="B21" s="22">
        <v>4</v>
      </c>
      <c r="C21" s="23">
        <v>27</v>
      </c>
      <c r="D21" s="23"/>
      <c r="E21" s="23"/>
      <c r="F21" s="1367"/>
      <c r="G21" s="60">
        <v>25</v>
      </c>
      <c r="H21" s="23"/>
      <c r="I21" s="120"/>
      <c r="J21" s="23">
        <v>25</v>
      </c>
      <c r="K21" s="35"/>
      <c r="L21" s="134"/>
      <c r="M21" s="23"/>
      <c r="N21" s="132"/>
      <c r="O21" s="23"/>
      <c r="P21" s="23"/>
      <c r="Q21" s="136">
        <v>31</v>
      </c>
      <c r="R21" s="23">
        <v>29</v>
      </c>
      <c r="S21" s="23"/>
      <c r="T21" s="23">
        <v>27</v>
      </c>
      <c r="U21" s="23"/>
      <c r="V21" s="23"/>
      <c r="W21" s="132"/>
      <c r="X21" s="23"/>
      <c r="Y21" s="23"/>
      <c r="Z21" s="24"/>
      <c r="AA21" s="24"/>
      <c r="AB21" s="24">
        <v>24</v>
      </c>
      <c r="AC21" s="35"/>
      <c r="AD21" s="24">
        <v>29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24</v>
      </c>
      <c r="H22" s="26"/>
      <c r="I22" s="121"/>
      <c r="J22" s="26">
        <v>27</v>
      </c>
      <c r="K22" s="36"/>
      <c r="L22" s="135"/>
      <c r="M22" s="26"/>
      <c r="N22" s="26"/>
      <c r="O22" s="26"/>
      <c r="P22" s="26"/>
      <c r="Q22" s="135"/>
      <c r="R22" s="89"/>
      <c r="S22" s="89"/>
      <c r="T22" s="89">
        <v>26</v>
      </c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P23" si="0">SUM(C3:C22)</f>
        <v>525</v>
      </c>
      <c r="D23" s="38">
        <f t="shared" si="0"/>
        <v>423</v>
      </c>
      <c r="E23" s="38">
        <f t="shared" si="0"/>
        <v>342</v>
      </c>
      <c r="F23" s="38">
        <f t="shared" si="0"/>
        <v>0</v>
      </c>
      <c r="G23" s="38">
        <f t="shared" si="0"/>
        <v>532</v>
      </c>
      <c r="H23" s="38">
        <f t="shared" si="0"/>
        <v>196</v>
      </c>
      <c r="I23" s="38">
        <f t="shared" si="0"/>
        <v>335</v>
      </c>
      <c r="J23" s="38">
        <f t="shared" si="0"/>
        <v>588</v>
      </c>
      <c r="K23" s="38">
        <f t="shared" si="0"/>
        <v>368</v>
      </c>
      <c r="L23" s="139">
        <f t="shared" si="0"/>
        <v>150</v>
      </c>
      <c r="M23" s="38">
        <f t="shared" si="0"/>
        <v>300</v>
      </c>
      <c r="N23" s="38">
        <f t="shared" si="0"/>
        <v>346</v>
      </c>
      <c r="O23" s="38">
        <f t="shared" si="0"/>
        <v>316</v>
      </c>
      <c r="P23" s="38">
        <f t="shared" si="0"/>
        <v>213</v>
      </c>
      <c r="Q23" s="38">
        <v>29</v>
      </c>
      <c r="R23" s="38">
        <f t="shared" ref="R23:AE23" si="1">SUM(R3:R22)</f>
        <v>580</v>
      </c>
      <c r="S23" s="38">
        <f t="shared" si="1"/>
        <v>244</v>
      </c>
      <c r="T23" s="38">
        <f t="shared" si="1"/>
        <v>588</v>
      </c>
      <c r="U23" s="38">
        <f t="shared" si="1"/>
        <v>155</v>
      </c>
      <c r="V23" s="38">
        <f t="shared" si="1"/>
        <v>227</v>
      </c>
      <c r="W23" s="38">
        <f t="shared" si="1"/>
        <v>249</v>
      </c>
      <c r="X23" s="38">
        <f t="shared" si="1"/>
        <v>69</v>
      </c>
      <c r="Y23" s="38">
        <f t="shared" si="1"/>
        <v>46</v>
      </c>
      <c r="Z23" s="38">
        <f t="shared" si="1"/>
        <v>169</v>
      </c>
      <c r="AA23" s="38">
        <f t="shared" si="1"/>
        <v>195</v>
      </c>
      <c r="AB23" s="38">
        <f t="shared" si="1"/>
        <v>519</v>
      </c>
      <c r="AC23" s="38">
        <f t="shared" si="1"/>
        <v>310</v>
      </c>
      <c r="AD23" s="38">
        <f t="shared" si="1"/>
        <v>526</v>
      </c>
      <c r="AE23" s="38">
        <f t="shared" si="1"/>
        <v>9040</v>
      </c>
    </row>
    <row r="24" spans="2:31" x14ac:dyDescent="0.25">
      <c r="B24" s="28">
        <v>5</v>
      </c>
      <c r="C24" s="29">
        <v>32</v>
      </c>
      <c r="D24" s="29">
        <v>30</v>
      </c>
      <c r="E24" s="29">
        <v>29</v>
      </c>
      <c r="F24" s="1371"/>
      <c r="G24" s="68">
        <v>29</v>
      </c>
      <c r="H24" s="29">
        <v>16</v>
      </c>
      <c r="I24" s="68">
        <v>32</v>
      </c>
      <c r="J24" s="29">
        <v>27</v>
      </c>
      <c r="K24" s="84">
        <v>30</v>
      </c>
      <c r="L24" s="85">
        <v>24</v>
      </c>
      <c r="M24" s="29">
        <v>22</v>
      </c>
      <c r="N24" s="29">
        <v>31</v>
      </c>
      <c r="O24" s="85">
        <v>30</v>
      </c>
      <c r="P24" s="29">
        <v>30</v>
      </c>
      <c r="Q24" s="85">
        <v>29</v>
      </c>
      <c r="R24" s="29">
        <v>32</v>
      </c>
      <c r="S24" s="29">
        <v>28</v>
      </c>
      <c r="T24" s="85">
        <v>27</v>
      </c>
      <c r="U24" s="29">
        <v>30</v>
      </c>
      <c r="V24" s="29">
        <v>24</v>
      </c>
      <c r="W24" s="29">
        <v>25</v>
      </c>
      <c r="X24" s="29">
        <v>8</v>
      </c>
      <c r="Y24" s="29">
        <v>9</v>
      </c>
      <c r="Z24" s="32">
        <v>19</v>
      </c>
      <c r="AA24" s="32">
        <v>28</v>
      </c>
      <c r="AB24" s="32">
        <v>29</v>
      </c>
      <c r="AC24" s="31">
        <v>26</v>
      </c>
      <c r="AD24" s="5">
        <v>32</v>
      </c>
      <c r="AE24" s="39"/>
    </row>
    <row r="25" spans="2:31" x14ac:dyDescent="0.25">
      <c r="B25" s="8">
        <v>5</v>
      </c>
      <c r="C25" s="3">
        <v>35</v>
      </c>
      <c r="D25" s="3">
        <v>31</v>
      </c>
      <c r="E25" s="3">
        <v>29</v>
      </c>
      <c r="F25" s="1371"/>
      <c r="G25" s="57">
        <v>29</v>
      </c>
      <c r="H25" s="3">
        <v>28</v>
      </c>
      <c r="I25" s="57">
        <v>32</v>
      </c>
      <c r="J25" s="3">
        <v>29</v>
      </c>
      <c r="K25" s="81">
        <v>30</v>
      </c>
      <c r="L25" s="86">
        <v>24</v>
      </c>
      <c r="M25" s="3">
        <v>24</v>
      </c>
      <c r="N25" s="3">
        <v>28</v>
      </c>
      <c r="O25" s="86">
        <v>32</v>
      </c>
      <c r="P25" s="3">
        <v>31</v>
      </c>
      <c r="Q25" s="86">
        <v>31</v>
      </c>
      <c r="R25" s="3">
        <v>31</v>
      </c>
      <c r="S25" s="3">
        <v>28</v>
      </c>
      <c r="T25" s="86">
        <v>31</v>
      </c>
      <c r="U25" s="3"/>
      <c r="V25" s="3">
        <v>23</v>
      </c>
      <c r="W25" s="3">
        <v>25</v>
      </c>
      <c r="X25" s="3">
        <v>2</v>
      </c>
      <c r="Y25" s="3"/>
      <c r="Z25" s="5">
        <v>27</v>
      </c>
      <c r="AA25" s="5">
        <v>26</v>
      </c>
      <c r="AB25" s="5">
        <v>29</v>
      </c>
      <c r="AC25" s="10">
        <v>25</v>
      </c>
      <c r="AD25" s="5">
        <v>32</v>
      </c>
      <c r="AE25" s="39"/>
    </row>
    <row r="26" spans="2:31" x14ac:dyDescent="0.25">
      <c r="B26" s="8">
        <v>5</v>
      </c>
      <c r="C26" s="3">
        <v>29</v>
      </c>
      <c r="D26" s="3">
        <v>31</v>
      </c>
      <c r="E26" s="3">
        <v>29</v>
      </c>
      <c r="F26" s="1371"/>
      <c r="G26" s="57">
        <v>28</v>
      </c>
      <c r="H26" s="3"/>
      <c r="I26" s="114"/>
      <c r="J26" s="3">
        <v>27</v>
      </c>
      <c r="K26" s="81">
        <v>30</v>
      </c>
      <c r="L26" s="86"/>
      <c r="M26" s="3">
        <v>22</v>
      </c>
      <c r="N26" s="3">
        <v>30</v>
      </c>
      <c r="O26" s="86">
        <v>32</v>
      </c>
      <c r="P26" s="3"/>
      <c r="Q26" s="86">
        <v>29</v>
      </c>
      <c r="R26" s="3">
        <v>32</v>
      </c>
      <c r="S26" s="3"/>
      <c r="T26" s="86">
        <v>32</v>
      </c>
      <c r="U26" s="3"/>
      <c r="V26" s="3"/>
      <c r="W26" s="3">
        <v>25</v>
      </c>
      <c r="X26" s="3"/>
      <c r="Y26" s="3"/>
      <c r="Z26" s="5"/>
      <c r="AA26" s="5"/>
      <c r="AB26" s="5">
        <v>27</v>
      </c>
      <c r="AC26" s="10">
        <v>25</v>
      </c>
      <c r="AD26" s="13">
        <v>32</v>
      </c>
      <c r="AE26" s="39"/>
    </row>
    <row r="27" spans="2:31" x14ac:dyDescent="0.25">
      <c r="B27" s="11">
        <v>5</v>
      </c>
      <c r="C27" s="12">
        <v>29</v>
      </c>
      <c r="D27" s="12"/>
      <c r="E27" s="12"/>
      <c r="F27" s="1371"/>
      <c r="G27" s="57">
        <v>29</v>
      </c>
      <c r="H27" s="12"/>
      <c r="I27" s="115"/>
      <c r="J27" s="12">
        <v>28</v>
      </c>
      <c r="K27" s="82"/>
      <c r="L27" s="101"/>
      <c r="M27" s="12"/>
      <c r="N27" s="12"/>
      <c r="O27" s="12"/>
      <c r="P27" s="12"/>
      <c r="Q27" s="86">
        <v>29</v>
      </c>
      <c r="R27" s="12">
        <v>32</v>
      </c>
      <c r="S27" s="12"/>
      <c r="T27" s="101">
        <v>29</v>
      </c>
      <c r="U27" s="12"/>
      <c r="V27" s="12"/>
      <c r="W27" s="12"/>
      <c r="X27" s="12"/>
      <c r="Y27" s="12"/>
      <c r="Z27" s="13"/>
      <c r="AA27" s="13"/>
      <c r="AB27" s="13">
        <v>29</v>
      </c>
      <c r="AC27" s="81"/>
      <c r="AD27" s="5">
        <v>32</v>
      </c>
      <c r="AE27" s="39"/>
    </row>
    <row r="28" spans="2:31" x14ac:dyDescent="0.25">
      <c r="B28" s="15">
        <v>5</v>
      </c>
      <c r="C28" s="16"/>
      <c r="D28" s="16"/>
      <c r="E28" s="16"/>
      <c r="F28" s="1371"/>
      <c r="G28" s="58">
        <v>28</v>
      </c>
      <c r="H28" s="16"/>
      <c r="I28" s="117"/>
      <c r="J28" s="16"/>
      <c r="K28" s="9"/>
      <c r="L28" s="102"/>
      <c r="M28" s="16"/>
      <c r="N28" s="16"/>
      <c r="O28" s="16"/>
      <c r="P28" s="16"/>
      <c r="Q28" s="102">
        <v>29</v>
      </c>
      <c r="R28" s="46">
        <v>31</v>
      </c>
      <c r="S28" s="16"/>
      <c r="T28" s="102"/>
      <c r="U28" s="16"/>
      <c r="V28" s="16"/>
      <c r="W28" s="16"/>
      <c r="X28" s="16"/>
      <c r="Y28" s="16"/>
      <c r="Z28" s="17"/>
      <c r="AA28" s="17"/>
      <c r="AB28" s="17"/>
      <c r="AC28" s="18"/>
      <c r="AD28" s="40"/>
      <c r="AE28" s="41">
        <f>SUM(C24:AD28)</f>
        <v>2185</v>
      </c>
    </row>
    <row r="29" spans="2:31" x14ac:dyDescent="0.25">
      <c r="B29" s="19">
        <v>6</v>
      </c>
      <c r="C29" s="20">
        <v>32</v>
      </c>
      <c r="D29" s="20">
        <v>31</v>
      </c>
      <c r="E29" s="20">
        <v>28</v>
      </c>
      <c r="F29" s="1367"/>
      <c r="G29" s="59">
        <v>33</v>
      </c>
      <c r="H29" s="20">
        <v>19</v>
      </c>
      <c r="I29" s="118">
        <v>25</v>
      </c>
      <c r="J29" s="20">
        <v>25</v>
      </c>
      <c r="K29" s="83">
        <v>29</v>
      </c>
      <c r="L29" s="133">
        <v>23</v>
      </c>
      <c r="M29" s="20">
        <v>25</v>
      </c>
      <c r="N29" s="20">
        <v>29</v>
      </c>
      <c r="O29" s="133">
        <v>28</v>
      </c>
      <c r="P29" s="20">
        <v>30</v>
      </c>
      <c r="Q29" s="133">
        <v>29</v>
      </c>
      <c r="R29" s="20">
        <v>28</v>
      </c>
      <c r="S29" s="20">
        <v>27</v>
      </c>
      <c r="T29" s="20">
        <v>31</v>
      </c>
      <c r="U29" s="20">
        <v>22</v>
      </c>
      <c r="V29" s="20">
        <v>28</v>
      </c>
      <c r="W29" s="20">
        <v>30</v>
      </c>
      <c r="X29" s="20">
        <v>15</v>
      </c>
      <c r="Y29" s="20">
        <v>8</v>
      </c>
      <c r="Z29" s="21">
        <v>26</v>
      </c>
      <c r="AA29" s="21">
        <v>30</v>
      </c>
      <c r="AB29" s="21">
        <v>28</v>
      </c>
      <c r="AC29" s="33">
        <v>26</v>
      </c>
      <c r="AD29" s="21">
        <v>32</v>
      </c>
      <c r="AE29" s="42"/>
    </row>
    <row r="30" spans="2:31" x14ac:dyDescent="0.25">
      <c r="B30" s="22">
        <v>6</v>
      </c>
      <c r="C30" s="23">
        <v>33</v>
      </c>
      <c r="D30" s="23">
        <v>30</v>
      </c>
      <c r="E30" s="23">
        <v>27</v>
      </c>
      <c r="F30" s="1367"/>
      <c r="G30" s="60">
        <v>33</v>
      </c>
      <c r="H30" s="23">
        <v>18</v>
      </c>
      <c r="I30" s="119">
        <v>26</v>
      </c>
      <c r="J30" s="23">
        <v>26</v>
      </c>
      <c r="K30" s="35">
        <v>25</v>
      </c>
      <c r="L30" s="134">
        <v>18</v>
      </c>
      <c r="M30" s="23">
        <v>23</v>
      </c>
      <c r="N30" s="23">
        <v>30</v>
      </c>
      <c r="O30" s="134">
        <v>26</v>
      </c>
      <c r="P30" s="23">
        <v>29</v>
      </c>
      <c r="Q30" s="134">
        <v>29</v>
      </c>
      <c r="R30" s="23">
        <v>29</v>
      </c>
      <c r="S30" s="23">
        <v>27</v>
      </c>
      <c r="T30" s="23">
        <v>30</v>
      </c>
      <c r="U30" s="23">
        <v>25</v>
      </c>
      <c r="V30" s="23">
        <v>27</v>
      </c>
      <c r="W30" s="23">
        <v>26</v>
      </c>
      <c r="X30" s="23"/>
      <c r="Y30" s="23"/>
      <c r="Z30" s="24">
        <v>27</v>
      </c>
      <c r="AA30" s="24">
        <v>30</v>
      </c>
      <c r="AB30" s="24">
        <v>25</v>
      </c>
      <c r="AC30" s="34">
        <v>28</v>
      </c>
      <c r="AD30" s="24">
        <v>33</v>
      </c>
      <c r="AE30" s="42"/>
    </row>
    <row r="31" spans="2:31" x14ac:dyDescent="0.25">
      <c r="B31" s="22">
        <v>6</v>
      </c>
      <c r="C31" s="23">
        <v>36</v>
      </c>
      <c r="D31" s="23">
        <v>28</v>
      </c>
      <c r="E31" s="23"/>
      <c r="F31" s="1367"/>
      <c r="G31" s="60">
        <v>31</v>
      </c>
      <c r="H31" s="23"/>
      <c r="I31" s="120"/>
      <c r="J31" s="23">
        <v>25</v>
      </c>
      <c r="K31" s="35">
        <v>28</v>
      </c>
      <c r="L31" s="134"/>
      <c r="M31" s="23">
        <v>25</v>
      </c>
      <c r="N31" s="23">
        <v>25</v>
      </c>
      <c r="O31" s="134">
        <v>25</v>
      </c>
      <c r="P31" s="23"/>
      <c r="Q31" s="134">
        <v>28</v>
      </c>
      <c r="R31" s="23">
        <v>27</v>
      </c>
      <c r="S31" s="23"/>
      <c r="T31" s="23">
        <v>31</v>
      </c>
      <c r="U31" s="23"/>
      <c r="V31" s="78"/>
      <c r="W31" s="23">
        <v>25</v>
      </c>
      <c r="X31" s="23"/>
      <c r="Y31" s="23"/>
      <c r="Z31" s="24"/>
      <c r="AA31" s="24"/>
      <c r="AB31" s="24">
        <v>22</v>
      </c>
      <c r="AC31" s="34">
        <v>25</v>
      </c>
      <c r="AD31" s="24">
        <v>33</v>
      </c>
      <c r="AE31" s="42"/>
    </row>
    <row r="32" spans="2:31" x14ac:dyDescent="0.25">
      <c r="B32" s="22">
        <v>6</v>
      </c>
      <c r="C32" s="23">
        <v>33</v>
      </c>
      <c r="D32" s="23">
        <v>23</v>
      </c>
      <c r="E32" s="23"/>
      <c r="F32" s="1367"/>
      <c r="G32" s="60">
        <v>33</v>
      </c>
      <c r="H32" s="23"/>
      <c r="I32" s="120"/>
      <c r="J32" s="23">
        <v>25</v>
      </c>
      <c r="K32" s="35"/>
      <c r="L32" s="134"/>
      <c r="M32" s="23"/>
      <c r="N32" s="23"/>
      <c r="O32" s="134"/>
      <c r="P32" s="23"/>
      <c r="Q32" s="134">
        <v>29</v>
      </c>
      <c r="R32" s="23">
        <v>27</v>
      </c>
      <c r="S32" s="23"/>
      <c r="T32" s="23">
        <v>31</v>
      </c>
      <c r="U32" s="23"/>
      <c r="V32" s="23"/>
      <c r="W32" s="23"/>
      <c r="X32" s="23"/>
      <c r="Y32" s="23"/>
      <c r="Z32" s="24"/>
      <c r="AA32" s="24"/>
      <c r="AB32" s="24">
        <v>24</v>
      </c>
      <c r="AC32" s="137"/>
      <c r="AD32" s="24">
        <v>32</v>
      </c>
      <c r="AE32" s="42"/>
    </row>
    <row r="33" spans="2:31" x14ac:dyDescent="0.25">
      <c r="B33" s="25">
        <v>6</v>
      </c>
      <c r="C33" s="26"/>
      <c r="D33" s="26"/>
      <c r="E33" s="26"/>
      <c r="F33" s="1367"/>
      <c r="G33" s="67"/>
      <c r="H33" s="26"/>
      <c r="I33" s="121"/>
      <c r="J33" s="26">
        <v>25</v>
      </c>
      <c r="K33" s="36"/>
      <c r="L33" s="135"/>
      <c r="M33" s="26"/>
      <c r="N33" s="26"/>
      <c r="O33" s="26"/>
      <c r="P33" s="26"/>
      <c r="Q33" s="26">
        <v>30</v>
      </c>
      <c r="R33" s="36">
        <v>24</v>
      </c>
      <c r="S33" s="26"/>
      <c r="T33" s="26"/>
      <c r="U33" s="26"/>
      <c r="V33" s="26"/>
      <c r="W33" s="26"/>
      <c r="X33" s="26"/>
      <c r="Y33" s="26">
        <v>7</v>
      </c>
      <c r="Z33" s="27"/>
      <c r="AA33" s="27"/>
      <c r="AB33" s="27">
        <v>25</v>
      </c>
      <c r="AC33" s="138"/>
      <c r="AD33" s="27"/>
      <c r="AE33" s="43">
        <f>SUM(C29:AD33)</f>
        <v>2179</v>
      </c>
    </row>
    <row r="34" spans="2:31" x14ac:dyDescent="0.25">
      <c r="B34" s="28">
        <v>7</v>
      </c>
      <c r="C34" s="29">
        <v>32</v>
      </c>
      <c r="D34" s="29">
        <v>28</v>
      </c>
      <c r="E34" s="29">
        <v>29</v>
      </c>
      <c r="F34" s="29">
        <v>26</v>
      </c>
      <c r="G34" s="68">
        <v>28</v>
      </c>
      <c r="H34" s="29">
        <v>27</v>
      </c>
      <c r="I34" s="68">
        <v>28</v>
      </c>
      <c r="J34" s="29">
        <v>30</v>
      </c>
      <c r="K34" s="84">
        <v>27</v>
      </c>
      <c r="L34" s="85">
        <v>18</v>
      </c>
      <c r="M34" s="29">
        <v>26</v>
      </c>
      <c r="N34" s="29">
        <v>28</v>
      </c>
      <c r="O34" s="85">
        <v>28</v>
      </c>
      <c r="P34" s="29">
        <v>23</v>
      </c>
      <c r="Q34" s="85">
        <v>29</v>
      </c>
      <c r="R34" s="29">
        <v>32</v>
      </c>
      <c r="S34" s="29">
        <v>25</v>
      </c>
      <c r="T34" s="85">
        <v>29</v>
      </c>
      <c r="U34" s="29">
        <v>32</v>
      </c>
      <c r="V34" s="29">
        <v>26</v>
      </c>
      <c r="W34" s="29">
        <v>27</v>
      </c>
      <c r="X34" s="29">
        <v>14</v>
      </c>
      <c r="Y34" s="29">
        <v>12</v>
      </c>
      <c r="Z34" s="32">
        <v>22</v>
      </c>
      <c r="AA34" s="32">
        <v>29</v>
      </c>
      <c r="AB34" s="32">
        <v>26</v>
      </c>
      <c r="AC34" s="31">
        <v>22</v>
      </c>
      <c r="AD34" s="32">
        <v>26</v>
      </c>
      <c r="AE34" s="39"/>
    </row>
    <row r="35" spans="2:31" x14ac:dyDescent="0.25">
      <c r="B35" s="8">
        <v>7</v>
      </c>
      <c r="C35" s="3">
        <v>30</v>
      </c>
      <c r="D35" s="3">
        <v>21</v>
      </c>
      <c r="E35" s="3">
        <v>30</v>
      </c>
      <c r="F35" s="3">
        <v>26</v>
      </c>
      <c r="G35" s="57">
        <v>28</v>
      </c>
      <c r="H35" s="3">
        <v>27</v>
      </c>
      <c r="I35" s="57">
        <v>23</v>
      </c>
      <c r="J35" s="3">
        <v>30</v>
      </c>
      <c r="K35" s="81">
        <v>26</v>
      </c>
      <c r="L35" s="86">
        <v>18</v>
      </c>
      <c r="M35" s="3">
        <v>24</v>
      </c>
      <c r="N35" s="3">
        <v>29</v>
      </c>
      <c r="O35" s="86">
        <v>25</v>
      </c>
      <c r="P35" s="3">
        <v>25</v>
      </c>
      <c r="Q35" s="86">
        <v>30</v>
      </c>
      <c r="R35" s="3">
        <v>32</v>
      </c>
      <c r="S35" s="3">
        <v>25</v>
      </c>
      <c r="T35" s="86">
        <v>24</v>
      </c>
      <c r="U35" s="3"/>
      <c r="V35" s="3">
        <v>26</v>
      </c>
      <c r="W35" s="3">
        <v>24</v>
      </c>
      <c r="X35" s="3"/>
      <c r="Y35" s="3"/>
      <c r="Z35" s="5">
        <v>26</v>
      </c>
      <c r="AA35" s="5">
        <v>30</v>
      </c>
      <c r="AB35" s="5">
        <v>25</v>
      </c>
      <c r="AC35" s="10">
        <v>27</v>
      </c>
      <c r="AD35" s="5">
        <v>29</v>
      </c>
      <c r="AE35" s="39"/>
    </row>
    <row r="36" spans="2:31" x14ac:dyDescent="0.25">
      <c r="B36" s="8">
        <v>7</v>
      </c>
      <c r="C36" s="3">
        <v>30</v>
      </c>
      <c r="D36" s="3">
        <v>20</v>
      </c>
      <c r="E36" s="3"/>
      <c r="F36" s="3"/>
      <c r="G36" s="57">
        <v>31</v>
      </c>
      <c r="H36" s="3"/>
      <c r="I36" s="114"/>
      <c r="J36" s="3">
        <v>29</v>
      </c>
      <c r="K36" s="81">
        <v>26</v>
      </c>
      <c r="L36" s="86"/>
      <c r="M36" s="3">
        <v>27</v>
      </c>
      <c r="N36" s="3">
        <v>24</v>
      </c>
      <c r="O36" s="86">
        <v>28</v>
      </c>
      <c r="P36" s="3"/>
      <c r="Q36" s="86">
        <v>30</v>
      </c>
      <c r="R36" s="3">
        <v>31</v>
      </c>
      <c r="S36" s="3"/>
      <c r="T36" s="86">
        <v>30</v>
      </c>
      <c r="U36" s="3"/>
      <c r="V36" s="3">
        <v>12</v>
      </c>
      <c r="W36" s="3">
        <v>18</v>
      </c>
      <c r="X36" s="3"/>
      <c r="Y36" s="3"/>
      <c r="Z36" s="5"/>
      <c r="AA36" s="5"/>
      <c r="AB36" s="5">
        <v>24</v>
      </c>
      <c r="AC36" s="10">
        <v>23</v>
      </c>
      <c r="AD36" s="5">
        <v>29</v>
      </c>
      <c r="AE36" s="39"/>
    </row>
    <row r="37" spans="2:31" x14ac:dyDescent="0.25">
      <c r="B37" s="8">
        <v>7</v>
      </c>
      <c r="C37" s="3">
        <v>33</v>
      </c>
      <c r="D37" s="3">
        <v>22</v>
      </c>
      <c r="E37" s="3"/>
      <c r="F37" s="3"/>
      <c r="G37" s="57">
        <v>26</v>
      </c>
      <c r="H37" s="3"/>
      <c r="I37" s="114"/>
      <c r="J37" s="3">
        <v>29</v>
      </c>
      <c r="K37" s="81">
        <v>25</v>
      </c>
      <c r="L37" s="86"/>
      <c r="M37" s="3"/>
      <c r="N37" s="3"/>
      <c r="O37" s="86">
        <v>25</v>
      </c>
      <c r="P37" s="3"/>
      <c r="Q37" s="86">
        <v>28</v>
      </c>
      <c r="R37" s="3">
        <v>32</v>
      </c>
      <c r="S37" s="3"/>
      <c r="T37" s="86">
        <v>27</v>
      </c>
      <c r="U37" s="3"/>
      <c r="V37" s="3"/>
      <c r="W37" s="3"/>
      <c r="X37" s="3"/>
      <c r="Y37" s="3"/>
      <c r="Z37" s="5"/>
      <c r="AA37" s="5"/>
      <c r="AB37" s="5">
        <v>25</v>
      </c>
      <c r="AC37" s="10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17"/>
      <c r="J38" s="16"/>
      <c r="K38" s="9"/>
      <c r="L38" s="102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>
        <v>26</v>
      </c>
      <c r="AC38" s="18"/>
      <c r="AD38" s="17"/>
      <c r="AE38" s="41">
        <f>SUM(C34:AD38)</f>
        <v>2126</v>
      </c>
    </row>
    <row r="39" spans="2:31" x14ac:dyDescent="0.25">
      <c r="B39" s="19">
        <v>8</v>
      </c>
      <c r="C39" s="20">
        <v>27</v>
      </c>
      <c r="D39" s="20">
        <v>30</v>
      </c>
      <c r="E39" s="20">
        <v>27</v>
      </c>
      <c r="F39" s="20">
        <v>26</v>
      </c>
      <c r="G39" s="59">
        <v>31</v>
      </c>
      <c r="H39" s="20">
        <v>22</v>
      </c>
      <c r="I39" s="118">
        <v>29</v>
      </c>
      <c r="J39" s="20">
        <v>28</v>
      </c>
      <c r="K39" s="83">
        <v>27</v>
      </c>
      <c r="L39" s="133">
        <v>20</v>
      </c>
      <c r="M39" s="20">
        <v>23</v>
      </c>
      <c r="N39" s="20">
        <v>28</v>
      </c>
      <c r="O39" s="133">
        <v>25</v>
      </c>
      <c r="P39" s="20">
        <v>31</v>
      </c>
      <c r="Q39" s="133">
        <v>29</v>
      </c>
      <c r="R39" s="20">
        <v>31</v>
      </c>
      <c r="S39" s="20">
        <v>26</v>
      </c>
      <c r="T39" s="20">
        <v>29</v>
      </c>
      <c r="U39" s="20">
        <v>18</v>
      </c>
      <c r="V39" s="20">
        <v>23</v>
      </c>
      <c r="W39" s="20">
        <v>20</v>
      </c>
      <c r="X39" s="20">
        <v>10</v>
      </c>
      <c r="Y39" s="20">
        <v>11</v>
      </c>
      <c r="Z39" s="21">
        <v>26</v>
      </c>
      <c r="AA39" s="21">
        <v>23</v>
      </c>
      <c r="AB39" s="21">
        <v>30</v>
      </c>
      <c r="AC39" s="140">
        <v>27</v>
      </c>
      <c r="AD39" s="21">
        <v>27</v>
      </c>
      <c r="AE39" s="42"/>
    </row>
    <row r="40" spans="2:31" x14ac:dyDescent="0.25">
      <c r="B40" s="22">
        <v>8</v>
      </c>
      <c r="C40" s="23">
        <v>29</v>
      </c>
      <c r="D40" s="23">
        <v>29</v>
      </c>
      <c r="E40" s="23">
        <v>27</v>
      </c>
      <c r="F40" s="23">
        <v>26</v>
      </c>
      <c r="G40" s="60">
        <v>33</v>
      </c>
      <c r="H40" s="23">
        <v>22</v>
      </c>
      <c r="I40" s="119">
        <v>30</v>
      </c>
      <c r="J40" s="23">
        <v>28</v>
      </c>
      <c r="K40" s="35">
        <v>30</v>
      </c>
      <c r="L40" s="134">
        <v>18</v>
      </c>
      <c r="M40" s="23">
        <v>18</v>
      </c>
      <c r="N40" s="23">
        <v>31</v>
      </c>
      <c r="O40" s="134">
        <v>25</v>
      </c>
      <c r="P40" s="23">
        <v>32</v>
      </c>
      <c r="Q40" s="134">
        <v>31</v>
      </c>
      <c r="R40" s="23">
        <v>30</v>
      </c>
      <c r="S40" s="23">
        <v>26</v>
      </c>
      <c r="T40" s="23">
        <v>32</v>
      </c>
      <c r="U40" s="23">
        <v>18</v>
      </c>
      <c r="V40" s="23">
        <v>25</v>
      </c>
      <c r="W40" s="23">
        <v>17</v>
      </c>
      <c r="X40" s="23">
        <v>8</v>
      </c>
      <c r="Y40" s="23">
        <v>6</v>
      </c>
      <c r="Z40" s="24"/>
      <c r="AA40" s="24">
        <v>25</v>
      </c>
      <c r="AB40" s="24">
        <v>28</v>
      </c>
      <c r="AC40" s="34">
        <v>27</v>
      </c>
      <c r="AD40" s="24">
        <v>27</v>
      </c>
      <c r="AE40" s="42"/>
    </row>
    <row r="41" spans="2:31" x14ac:dyDescent="0.25">
      <c r="B41" s="22">
        <v>8</v>
      </c>
      <c r="C41" s="23">
        <v>30</v>
      </c>
      <c r="D41" s="23">
        <v>27</v>
      </c>
      <c r="E41" s="23"/>
      <c r="F41" s="23">
        <v>26</v>
      </c>
      <c r="G41" s="60">
        <v>18</v>
      </c>
      <c r="H41" s="23"/>
      <c r="I41" s="120"/>
      <c r="J41" s="23">
        <v>28</v>
      </c>
      <c r="K41" s="35">
        <v>29</v>
      </c>
      <c r="L41" s="134"/>
      <c r="M41" s="23">
        <v>24</v>
      </c>
      <c r="N41" s="23">
        <v>28</v>
      </c>
      <c r="O41" s="134">
        <v>25</v>
      </c>
      <c r="P41" s="23"/>
      <c r="Q41" s="134">
        <v>29</v>
      </c>
      <c r="R41" s="23">
        <v>31</v>
      </c>
      <c r="S41" s="23"/>
      <c r="T41" s="23">
        <v>31</v>
      </c>
      <c r="U41" s="23"/>
      <c r="V41" s="23"/>
      <c r="W41" s="23"/>
      <c r="X41" s="23">
        <v>7</v>
      </c>
      <c r="Y41" s="23"/>
      <c r="Z41" s="24"/>
      <c r="AA41" s="24"/>
      <c r="AB41" s="24">
        <v>27</v>
      </c>
      <c r="AC41" s="34">
        <v>25</v>
      </c>
      <c r="AD41" s="24">
        <v>28</v>
      </c>
      <c r="AE41" s="42"/>
    </row>
    <row r="42" spans="2:31" x14ac:dyDescent="0.25">
      <c r="B42" s="22">
        <v>8</v>
      </c>
      <c r="C42" s="23">
        <v>27</v>
      </c>
      <c r="D42" s="23"/>
      <c r="E42" s="23"/>
      <c r="F42" s="23"/>
      <c r="G42" s="60"/>
      <c r="H42" s="23"/>
      <c r="I42" s="120"/>
      <c r="J42" s="23">
        <v>25</v>
      </c>
      <c r="K42" s="35">
        <v>28</v>
      </c>
      <c r="L42" s="134"/>
      <c r="M42" s="23"/>
      <c r="N42" s="23"/>
      <c r="O42" s="134"/>
      <c r="P42" s="23"/>
      <c r="Q42" s="23">
        <v>28</v>
      </c>
      <c r="R42" s="23">
        <v>30</v>
      </c>
      <c r="S42" s="23"/>
      <c r="T42" s="23">
        <v>31</v>
      </c>
      <c r="U42" s="23"/>
      <c r="V42" s="23"/>
      <c r="W42" s="23"/>
      <c r="X42" s="23"/>
      <c r="Y42" s="23"/>
      <c r="Z42" s="24"/>
      <c r="AA42" s="24"/>
      <c r="AB42" s="24">
        <v>28</v>
      </c>
      <c r="AC42" s="34"/>
      <c r="AD42" s="24">
        <v>27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4"/>
      <c r="H43" s="26"/>
      <c r="I43" s="121"/>
      <c r="J43" s="26"/>
      <c r="K43" s="36"/>
      <c r="L43" s="135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7"/>
      <c r="AA43" s="27"/>
      <c r="AB43" s="27"/>
      <c r="AC43" s="138"/>
      <c r="AD43" s="27"/>
      <c r="AE43" s="43">
        <f>SUM(C39:AD43)</f>
        <v>2019</v>
      </c>
    </row>
    <row r="44" spans="2:31" x14ac:dyDescent="0.25">
      <c r="B44" s="28">
        <v>9</v>
      </c>
      <c r="C44" s="29">
        <v>29</v>
      </c>
      <c r="D44" s="29">
        <v>29</v>
      </c>
      <c r="E44" s="29">
        <v>25</v>
      </c>
      <c r="F44" s="29">
        <v>26</v>
      </c>
      <c r="G44" s="68">
        <v>28</v>
      </c>
      <c r="H44" s="29">
        <v>30</v>
      </c>
      <c r="I44" s="123">
        <v>27</v>
      </c>
      <c r="J44" s="29">
        <v>25</v>
      </c>
      <c r="K44" s="84">
        <v>29</v>
      </c>
      <c r="L44" s="85">
        <v>23</v>
      </c>
      <c r="M44" s="29">
        <v>26</v>
      </c>
      <c r="N44" s="29">
        <v>25</v>
      </c>
      <c r="O44" s="85">
        <v>29</v>
      </c>
      <c r="P44" s="29">
        <v>32</v>
      </c>
      <c r="Q44" s="29">
        <v>30</v>
      </c>
      <c r="R44" s="29">
        <v>27</v>
      </c>
      <c r="S44" s="29">
        <v>26</v>
      </c>
      <c r="T44" s="85">
        <v>32</v>
      </c>
      <c r="U44" s="29">
        <v>31</v>
      </c>
      <c r="V44" s="29">
        <v>29</v>
      </c>
      <c r="W44" s="29">
        <v>27</v>
      </c>
      <c r="X44" s="29">
        <v>11</v>
      </c>
      <c r="Y44" s="29">
        <v>10</v>
      </c>
      <c r="Z44" s="31">
        <v>25</v>
      </c>
      <c r="AA44" s="31">
        <v>26</v>
      </c>
      <c r="AB44" s="32">
        <v>33</v>
      </c>
      <c r="AC44" s="31">
        <v>22</v>
      </c>
      <c r="AD44" s="32">
        <v>26</v>
      </c>
      <c r="AE44" s="39"/>
    </row>
    <row r="45" spans="2:31" x14ac:dyDescent="0.25">
      <c r="B45" s="8">
        <v>9</v>
      </c>
      <c r="C45" s="3">
        <v>29</v>
      </c>
      <c r="D45" s="3">
        <v>32</v>
      </c>
      <c r="E45" s="3">
        <v>25</v>
      </c>
      <c r="F45" s="3">
        <v>25</v>
      </c>
      <c r="G45" s="57">
        <v>27</v>
      </c>
      <c r="H45" s="3">
        <v>26</v>
      </c>
      <c r="I45" s="114">
        <v>26</v>
      </c>
      <c r="J45" s="3">
        <v>25</v>
      </c>
      <c r="K45" s="81">
        <v>30</v>
      </c>
      <c r="L45" s="86">
        <v>20</v>
      </c>
      <c r="M45" s="3">
        <v>24</v>
      </c>
      <c r="N45" s="3">
        <v>26</v>
      </c>
      <c r="O45" s="86">
        <v>25</v>
      </c>
      <c r="P45" s="3"/>
      <c r="Q45" s="3">
        <v>28</v>
      </c>
      <c r="R45" s="3">
        <v>26</v>
      </c>
      <c r="S45" s="3">
        <v>26</v>
      </c>
      <c r="T45" s="86">
        <v>32</v>
      </c>
      <c r="U45" s="3"/>
      <c r="V45" s="79">
        <v>30</v>
      </c>
      <c r="W45" s="3">
        <v>31</v>
      </c>
      <c r="X45" s="3"/>
      <c r="Y45" s="3"/>
      <c r="Z45" s="10">
        <v>25</v>
      </c>
      <c r="AA45" s="10">
        <v>25</v>
      </c>
      <c r="AB45" s="5">
        <v>30</v>
      </c>
      <c r="AC45" s="10">
        <v>26</v>
      </c>
      <c r="AD45" s="5">
        <v>21</v>
      </c>
      <c r="AE45" s="39"/>
    </row>
    <row r="46" spans="2:31" x14ac:dyDescent="0.25">
      <c r="B46" s="8">
        <v>9</v>
      </c>
      <c r="C46" s="3">
        <v>32</v>
      </c>
      <c r="D46" s="3"/>
      <c r="E46" s="3">
        <v>17</v>
      </c>
      <c r="F46" s="3">
        <v>26</v>
      </c>
      <c r="G46" s="57">
        <v>26</v>
      </c>
      <c r="H46" s="3"/>
      <c r="I46" s="114"/>
      <c r="J46" s="3">
        <v>25</v>
      </c>
      <c r="K46" s="81">
        <v>29</v>
      </c>
      <c r="L46" s="86"/>
      <c r="M46" s="3">
        <v>27</v>
      </c>
      <c r="N46" s="3">
        <v>26</v>
      </c>
      <c r="O46" s="86">
        <v>26</v>
      </c>
      <c r="P46" s="3"/>
      <c r="Q46" s="3">
        <v>30</v>
      </c>
      <c r="R46" s="3">
        <v>30</v>
      </c>
      <c r="S46" s="3"/>
      <c r="T46" s="86">
        <v>31</v>
      </c>
      <c r="U46" s="3"/>
      <c r="V46" s="3"/>
      <c r="W46" s="3"/>
      <c r="X46" s="3"/>
      <c r="Y46" s="3"/>
      <c r="Z46" s="5"/>
      <c r="AA46" s="5"/>
      <c r="AB46" s="5">
        <v>29</v>
      </c>
      <c r="AC46" s="10">
        <v>26</v>
      </c>
      <c r="AD46" s="5">
        <v>25</v>
      </c>
      <c r="AE46" s="39"/>
    </row>
    <row r="47" spans="2:31" x14ac:dyDescent="0.25">
      <c r="B47" s="8">
        <v>9</v>
      </c>
      <c r="C47" s="3">
        <v>32</v>
      </c>
      <c r="D47" s="3"/>
      <c r="E47" s="3"/>
      <c r="F47" s="3"/>
      <c r="G47" s="69">
        <v>26</v>
      </c>
      <c r="H47" s="3"/>
      <c r="I47" s="114"/>
      <c r="J47" s="3">
        <v>22</v>
      </c>
      <c r="K47" s="81">
        <v>30</v>
      </c>
      <c r="L47" s="86"/>
      <c r="M47" s="3"/>
      <c r="N47" s="3"/>
      <c r="O47" s="3"/>
      <c r="P47" s="3"/>
      <c r="Q47" s="3"/>
      <c r="R47" s="3">
        <v>27</v>
      </c>
      <c r="S47" s="3"/>
      <c r="T47" s="86"/>
      <c r="U47" s="3"/>
      <c r="V47" s="3"/>
      <c r="W47" s="3"/>
      <c r="X47" s="3"/>
      <c r="Y47" s="3">
        <v>5</v>
      </c>
      <c r="Z47" s="5"/>
      <c r="AA47" s="5"/>
      <c r="AB47" s="5"/>
      <c r="AC47" s="10"/>
      <c r="AD47" s="5">
        <v>25</v>
      </c>
      <c r="AE47" s="39"/>
    </row>
    <row r="48" spans="2:31" x14ac:dyDescent="0.25">
      <c r="B48" s="15">
        <v>9</v>
      </c>
      <c r="C48" s="16"/>
      <c r="D48" s="16"/>
      <c r="E48" s="16"/>
      <c r="F48" s="16"/>
      <c r="G48" s="70">
        <v>26</v>
      </c>
      <c r="H48" s="16"/>
      <c r="I48" s="117"/>
      <c r="J48" s="16"/>
      <c r="K48" s="9"/>
      <c r="L48" s="102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9</v>
      </c>
      <c r="Z48" s="45"/>
      <c r="AA48" s="45"/>
      <c r="AB48" s="17"/>
      <c r="AC48" s="18"/>
      <c r="AD48" s="17"/>
      <c r="AE48" s="41">
        <f>SUM(C44:AD48)</f>
        <v>1985</v>
      </c>
    </row>
    <row r="49" spans="1:31" x14ac:dyDescent="0.25">
      <c r="B49" s="47" t="s">
        <v>28</v>
      </c>
      <c r="C49" s="48">
        <f t="shared" ref="C49:AE49" si="2">SUM(C24:C48)</f>
        <v>619</v>
      </c>
      <c r="D49" s="48">
        <f t="shared" si="2"/>
        <v>442</v>
      </c>
      <c r="E49" s="48">
        <f t="shared" si="2"/>
        <v>322</v>
      </c>
      <c r="F49" s="48">
        <f t="shared" si="2"/>
        <v>207</v>
      </c>
      <c r="G49" s="48">
        <f t="shared" si="2"/>
        <v>601</v>
      </c>
      <c r="H49" s="48">
        <f t="shared" si="2"/>
        <v>235</v>
      </c>
      <c r="I49" s="48">
        <f t="shared" si="2"/>
        <v>278</v>
      </c>
      <c r="J49" s="48">
        <f t="shared" si="2"/>
        <v>561</v>
      </c>
      <c r="K49" s="48">
        <f t="shared" si="2"/>
        <v>508</v>
      </c>
      <c r="L49" s="48">
        <f t="shared" si="2"/>
        <v>206</v>
      </c>
      <c r="M49" s="48">
        <f t="shared" si="2"/>
        <v>360</v>
      </c>
      <c r="N49" s="48">
        <f t="shared" si="2"/>
        <v>418</v>
      </c>
      <c r="O49" s="48">
        <f t="shared" si="2"/>
        <v>434</v>
      </c>
      <c r="P49" s="48">
        <f t="shared" si="2"/>
        <v>263</v>
      </c>
      <c r="Q49" s="48">
        <f t="shared" si="2"/>
        <v>614</v>
      </c>
      <c r="R49" s="48">
        <f t="shared" si="2"/>
        <v>652</v>
      </c>
      <c r="S49" s="48">
        <f t="shared" si="2"/>
        <v>264</v>
      </c>
      <c r="T49" s="48">
        <f t="shared" si="2"/>
        <v>570</v>
      </c>
      <c r="U49" s="48">
        <f t="shared" si="2"/>
        <v>176</v>
      </c>
      <c r="V49" s="48">
        <f t="shared" si="2"/>
        <v>273</v>
      </c>
      <c r="W49" s="48">
        <f t="shared" si="2"/>
        <v>320</v>
      </c>
      <c r="X49" s="48">
        <f t="shared" si="2"/>
        <v>75</v>
      </c>
      <c r="Y49" s="48">
        <f t="shared" si="2"/>
        <v>77</v>
      </c>
      <c r="Z49" s="48">
        <f t="shared" si="2"/>
        <v>223</v>
      </c>
      <c r="AA49" s="48">
        <f t="shared" si="2"/>
        <v>272</v>
      </c>
      <c r="AB49" s="48">
        <f t="shared" si="2"/>
        <v>569</v>
      </c>
      <c r="AC49" s="48">
        <f t="shared" si="2"/>
        <v>380</v>
      </c>
      <c r="AD49" s="48">
        <f t="shared" si="2"/>
        <v>575</v>
      </c>
      <c r="AE49" s="48">
        <f t="shared" si="2"/>
        <v>10494</v>
      </c>
    </row>
    <row r="50" spans="1:31" x14ac:dyDescent="0.25">
      <c r="B50" s="49">
        <v>10</v>
      </c>
      <c r="C50" s="50">
        <v>34</v>
      </c>
      <c r="D50" s="50">
        <v>28</v>
      </c>
      <c r="E50" s="50">
        <v>20</v>
      </c>
      <c r="F50" s="50">
        <v>27</v>
      </c>
      <c r="G50" s="59">
        <v>23</v>
      </c>
      <c r="H50" s="50">
        <v>15</v>
      </c>
      <c r="I50" s="125">
        <v>19</v>
      </c>
      <c r="J50" s="50">
        <v>27</v>
      </c>
      <c r="K50" s="88">
        <v>30</v>
      </c>
      <c r="L50" s="141">
        <v>18</v>
      </c>
      <c r="M50" s="50">
        <v>26</v>
      </c>
      <c r="N50" s="50">
        <v>31</v>
      </c>
      <c r="O50" s="50">
        <v>25</v>
      </c>
      <c r="P50" s="50">
        <v>23</v>
      </c>
      <c r="Q50" s="133">
        <v>27</v>
      </c>
      <c r="R50" s="50">
        <v>28</v>
      </c>
      <c r="S50" s="50">
        <v>25</v>
      </c>
      <c r="T50" s="50">
        <v>26</v>
      </c>
      <c r="U50" s="50">
        <v>10</v>
      </c>
      <c r="V50" s="50">
        <v>20</v>
      </c>
      <c r="W50" s="50">
        <v>20</v>
      </c>
      <c r="X50" s="50"/>
      <c r="Y50" s="50">
        <v>0</v>
      </c>
      <c r="Z50" s="51">
        <v>20</v>
      </c>
      <c r="AA50" s="51">
        <v>26</v>
      </c>
      <c r="AB50" s="51">
        <v>32</v>
      </c>
      <c r="AC50" s="51">
        <v>30</v>
      </c>
      <c r="AD50" s="51">
        <v>33</v>
      </c>
      <c r="AE50" s="52"/>
    </row>
    <row r="51" spans="1:31" x14ac:dyDescent="0.25">
      <c r="B51" s="22">
        <v>10</v>
      </c>
      <c r="C51" s="23">
        <v>32</v>
      </c>
      <c r="D51" s="23"/>
      <c r="E51" s="23"/>
      <c r="F51" s="23">
        <v>25</v>
      </c>
      <c r="G51" s="61">
        <v>23</v>
      </c>
      <c r="H51" s="23"/>
      <c r="I51" s="120"/>
      <c r="J51" s="23">
        <v>27</v>
      </c>
      <c r="K51" s="35"/>
      <c r="L51" s="134">
        <v>18</v>
      </c>
      <c r="M51" s="23"/>
      <c r="N51" s="23"/>
      <c r="O51" s="23">
        <v>25</v>
      </c>
      <c r="P51" s="23"/>
      <c r="Q51" s="134">
        <v>27</v>
      </c>
      <c r="R51" s="23">
        <v>28</v>
      </c>
      <c r="S51" s="23">
        <v>24</v>
      </c>
      <c r="T51" s="23">
        <v>26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33</v>
      </c>
      <c r="AE51" s="42"/>
    </row>
    <row r="52" spans="1:31" x14ac:dyDescent="0.25">
      <c r="B52" s="25">
        <v>10</v>
      </c>
      <c r="C52" s="26"/>
      <c r="D52" s="26"/>
      <c r="E52" s="26"/>
      <c r="F52" s="26">
        <v>26</v>
      </c>
      <c r="G52" s="67"/>
      <c r="H52" s="26"/>
      <c r="I52" s="121"/>
      <c r="J52" s="26">
        <v>27</v>
      </c>
      <c r="K52" s="36"/>
      <c r="L52" s="135"/>
      <c r="M52" s="26"/>
      <c r="N52" s="26"/>
      <c r="O52" s="26"/>
      <c r="P52" s="26"/>
      <c r="Q52" s="26">
        <v>27</v>
      </c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19</v>
      </c>
      <c r="AC52" s="27"/>
      <c r="AD52" s="27"/>
      <c r="AE52" s="53">
        <f>SUM(C50:AD52)</f>
        <v>1062</v>
      </c>
    </row>
    <row r="53" spans="1:31" x14ac:dyDescent="0.25">
      <c r="B53" s="28">
        <v>11</v>
      </c>
      <c r="C53" s="29">
        <v>27</v>
      </c>
      <c r="D53" s="29">
        <v>21</v>
      </c>
      <c r="E53" s="29">
        <v>28</v>
      </c>
      <c r="F53" s="29">
        <v>26</v>
      </c>
      <c r="G53" s="68">
        <v>25</v>
      </c>
      <c r="H53" s="29">
        <v>19</v>
      </c>
      <c r="I53" s="123">
        <v>23</v>
      </c>
      <c r="J53" s="29">
        <v>28</v>
      </c>
      <c r="K53" s="84">
        <v>32</v>
      </c>
      <c r="L53" s="85">
        <v>21</v>
      </c>
      <c r="M53" s="29">
        <v>21</v>
      </c>
      <c r="N53" s="29">
        <v>28</v>
      </c>
      <c r="O53" s="142">
        <v>24</v>
      </c>
      <c r="P53" s="29">
        <v>24</v>
      </c>
      <c r="Q53" s="29">
        <v>32</v>
      </c>
      <c r="R53" s="29">
        <v>26</v>
      </c>
      <c r="S53" s="29">
        <v>21</v>
      </c>
      <c r="T53" s="85">
        <v>28</v>
      </c>
      <c r="U53" s="29">
        <v>19</v>
      </c>
      <c r="V53" s="29">
        <v>20</v>
      </c>
      <c r="W53" s="29">
        <v>23</v>
      </c>
      <c r="X53" s="29"/>
      <c r="Y53" s="29">
        <v>2</v>
      </c>
      <c r="Z53" s="32">
        <v>19</v>
      </c>
      <c r="AA53" s="32">
        <v>25</v>
      </c>
      <c r="AB53" s="32">
        <v>25</v>
      </c>
      <c r="AC53" s="32">
        <v>30</v>
      </c>
      <c r="AD53" s="32">
        <v>28</v>
      </c>
      <c r="AE53" s="39"/>
    </row>
    <row r="54" spans="1:31" x14ac:dyDescent="0.25">
      <c r="B54" s="8">
        <v>11</v>
      </c>
      <c r="C54" s="3">
        <v>25</v>
      </c>
      <c r="D54" s="3"/>
      <c r="E54" s="3"/>
      <c r="F54" s="3">
        <v>27</v>
      </c>
      <c r="G54" s="69">
        <v>27</v>
      </c>
      <c r="H54" s="3"/>
      <c r="I54" s="114"/>
      <c r="J54" s="3">
        <v>28</v>
      </c>
      <c r="K54" s="81"/>
      <c r="L54" s="86">
        <v>16</v>
      </c>
      <c r="M54" s="3"/>
      <c r="N54" s="3"/>
      <c r="O54" s="86">
        <v>22</v>
      </c>
      <c r="P54" s="3"/>
      <c r="Q54" s="3">
        <v>31</v>
      </c>
      <c r="R54" s="3">
        <v>21</v>
      </c>
      <c r="S54" s="3">
        <v>19</v>
      </c>
      <c r="T54" s="86">
        <v>29</v>
      </c>
      <c r="U54" s="3"/>
      <c r="V54" s="3"/>
      <c r="W54" s="3"/>
      <c r="X54" s="3"/>
      <c r="Y54" s="3"/>
      <c r="Z54" s="5"/>
      <c r="AA54" s="5"/>
      <c r="AB54" s="5">
        <v>32</v>
      </c>
      <c r="AC54" s="5"/>
      <c r="AD54" s="5">
        <v>25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15"/>
      <c r="J55" s="12">
        <v>19</v>
      </c>
      <c r="K55" s="82"/>
      <c r="L55" s="101"/>
      <c r="M55" s="12"/>
      <c r="N55" s="12"/>
      <c r="O55" s="12"/>
      <c r="P55" s="12"/>
      <c r="Q55" s="12"/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>
        <v>32</v>
      </c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17"/>
      <c r="J56" s="16"/>
      <c r="K56" s="9"/>
      <c r="L56" s="102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1023</v>
      </c>
    </row>
    <row r="57" spans="1:31" x14ac:dyDescent="0.25">
      <c r="B57" s="37" t="s">
        <v>30</v>
      </c>
      <c r="C57" s="38">
        <f t="shared" ref="C57:AD57" si="3">SUM(C50:C56)</f>
        <v>118</v>
      </c>
      <c r="D57" s="38">
        <f t="shared" si="3"/>
        <v>49</v>
      </c>
      <c r="E57" s="38">
        <f t="shared" si="3"/>
        <v>48</v>
      </c>
      <c r="F57" s="38">
        <f t="shared" si="3"/>
        <v>156</v>
      </c>
      <c r="G57" s="73">
        <f t="shared" si="3"/>
        <v>98</v>
      </c>
      <c r="H57" s="38">
        <f t="shared" si="3"/>
        <v>34</v>
      </c>
      <c r="I57" s="38">
        <f t="shared" si="3"/>
        <v>42</v>
      </c>
      <c r="J57" s="38">
        <f t="shared" si="3"/>
        <v>156</v>
      </c>
      <c r="K57" s="38">
        <f t="shared" si="3"/>
        <v>62</v>
      </c>
      <c r="L57" s="38">
        <f t="shared" si="3"/>
        <v>73</v>
      </c>
      <c r="M57" s="38">
        <f t="shared" si="3"/>
        <v>47</v>
      </c>
      <c r="N57" s="38">
        <f t="shared" si="3"/>
        <v>59</v>
      </c>
      <c r="O57" s="38">
        <f t="shared" si="3"/>
        <v>96</v>
      </c>
      <c r="P57" s="38">
        <f t="shared" si="3"/>
        <v>47</v>
      </c>
      <c r="Q57" s="38">
        <f t="shared" si="3"/>
        <v>144</v>
      </c>
      <c r="R57" s="38">
        <f t="shared" si="3"/>
        <v>103</v>
      </c>
      <c r="S57" s="38">
        <f t="shared" si="3"/>
        <v>89</v>
      </c>
      <c r="T57" s="38">
        <f t="shared" si="3"/>
        <v>109</v>
      </c>
      <c r="U57" s="38">
        <f t="shared" si="3"/>
        <v>29</v>
      </c>
      <c r="V57" s="38">
        <f t="shared" si="3"/>
        <v>40</v>
      </c>
      <c r="W57" s="38">
        <f t="shared" si="3"/>
        <v>43</v>
      </c>
      <c r="X57" s="38">
        <f t="shared" si="3"/>
        <v>0</v>
      </c>
      <c r="Y57" s="38">
        <f t="shared" si="3"/>
        <v>2</v>
      </c>
      <c r="Z57" s="38">
        <f t="shared" si="3"/>
        <v>39</v>
      </c>
      <c r="AA57" s="38">
        <f t="shared" si="3"/>
        <v>51</v>
      </c>
      <c r="AB57" s="38">
        <f t="shared" si="3"/>
        <v>172</v>
      </c>
      <c r="AC57" s="38">
        <f t="shared" si="3"/>
        <v>60</v>
      </c>
      <c r="AD57" s="38">
        <f t="shared" si="3"/>
        <v>119</v>
      </c>
      <c r="AE57" s="38">
        <f>SUM(AE51:AE56)</f>
        <v>2085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AE59" si="4">C23+C49+C57</f>
        <v>1262</v>
      </c>
      <c r="D59" s="56">
        <f t="shared" si="4"/>
        <v>914</v>
      </c>
      <c r="E59" s="56">
        <f t="shared" si="4"/>
        <v>712</v>
      </c>
      <c r="F59" s="56">
        <f t="shared" si="4"/>
        <v>363</v>
      </c>
      <c r="G59" s="56">
        <f t="shared" si="4"/>
        <v>1231</v>
      </c>
      <c r="H59" s="56">
        <f t="shared" si="4"/>
        <v>465</v>
      </c>
      <c r="I59" s="126">
        <f t="shared" si="4"/>
        <v>655</v>
      </c>
      <c r="J59" s="56">
        <f t="shared" si="4"/>
        <v>1305</v>
      </c>
      <c r="K59" s="56">
        <f t="shared" si="4"/>
        <v>938</v>
      </c>
      <c r="L59" s="56">
        <f t="shared" si="4"/>
        <v>429</v>
      </c>
      <c r="M59" s="56">
        <f t="shared" si="4"/>
        <v>707</v>
      </c>
      <c r="N59" s="56">
        <f t="shared" si="4"/>
        <v>823</v>
      </c>
      <c r="O59" s="56">
        <f t="shared" si="4"/>
        <v>846</v>
      </c>
      <c r="P59" s="56">
        <f t="shared" si="4"/>
        <v>523</v>
      </c>
      <c r="Q59" s="56">
        <f t="shared" si="4"/>
        <v>787</v>
      </c>
      <c r="R59" s="56">
        <f t="shared" si="4"/>
        <v>1335</v>
      </c>
      <c r="S59" s="56">
        <f t="shared" si="4"/>
        <v>597</v>
      </c>
      <c r="T59" s="56">
        <f t="shared" si="4"/>
        <v>1267</v>
      </c>
      <c r="U59" s="56">
        <f t="shared" si="4"/>
        <v>360</v>
      </c>
      <c r="V59" s="56">
        <f t="shared" si="4"/>
        <v>540</v>
      </c>
      <c r="W59" s="56">
        <f t="shared" si="4"/>
        <v>612</v>
      </c>
      <c r="X59" s="56">
        <f t="shared" si="4"/>
        <v>144</v>
      </c>
      <c r="Y59" s="56">
        <f t="shared" si="4"/>
        <v>125</v>
      </c>
      <c r="Z59" s="56">
        <f t="shared" si="4"/>
        <v>431</v>
      </c>
      <c r="AA59" s="56">
        <f t="shared" si="4"/>
        <v>518</v>
      </c>
      <c r="AB59" s="56">
        <f t="shared" si="4"/>
        <v>1260</v>
      </c>
      <c r="AC59" s="56">
        <f t="shared" si="4"/>
        <v>750</v>
      </c>
      <c r="AD59" s="56">
        <f t="shared" si="4"/>
        <v>1220</v>
      </c>
      <c r="AE59" s="56">
        <f t="shared" si="4"/>
        <v>21619</v>
      </c>
    </row>
    <row r="60" spans="1:31" x14ac:dyDescent="0.25">
      <c r="G60"/>
      <c r="I60"/>
      <c r="K60"/>
      <c r="T60"/>
    </row>
    <row r="61" spans="1:31" s="143" customFormat="1" ht="11.25" x14ac:dyDescent="0.2">
      <c r="B61" s="110" t="s">
        <v>56</v>
      </c>
      <c r="C61" s="143">
        <v>41</v>
      </c>
      <c r="D61" s="143">
        <v>32</v>
      </c>
      <c r="E61" s="143">
        <v>26</v>
      </c>
      <c r="F61" s="143">
        <v>14</v>
      </c>
      <c r="G61" s="143">
        <v>44</v>
      </c>
      <c r="H61" s="143">
        <v>20</v>
      </c>
      <c r="I61" s="144">
        <v>23</v>
      </c>
      <c r="J61" s="143">
        <v>47</v>
      </c>
      <c r="K61" s="145">
        <v>34</v>
      </c>
      <c r="L61" s="143">
        <v>22</v>
      </c>
      <c r="M61" s="143">
        <v>28</v>
      </c>
      <c r="N61" s="143">
        <v>29</v>
      </c>
      <c r="O61" s="143">
        <v>32</v>
      </c>
      <c r="P61" s="143">
        <v>20</v>
      </c>
      <c r="Q61" s="143">
        <v>45</v>
      </c>
      <c r="R61" s="143">
        <v>45</v>
      </c>
      <c r="S61" s="143">
        <v>23</v>
      </c>
      <c r="T61" s="145">
        <v>43</v>
      </c>
      <c r="U61" s="143">
        <v>15</v>
      </c>
      <c r="V61" s="143">
        <v>21</v>
      </c>
      <c r="W61" s="143">
        <v>26</v>
      </c>
      <c r="X61" s="143">
        <v>13</v>
      </c>
      <c r="Y61" s="143">
        <v>16</v>
      </c>
      <c r="Z61" s="143">
        <v>19</v>
      </c>
      <c r="AA61" s="143">
        <v>20</v>
      </c>
      <c r="AB61" s="143">
        <v>45</v>
      </c>
      <c r="AC61" s="143">
        <v>29</v>
      </c>
      <c r="AD61" s="143">
        <v>41</v>
      </c>
      <c r="AE61" s="143">
        <f>SUM(C61:AD61)</f>
        <v>813</v>
      </c>
    </row>
    <row r="62" spans="1:31" x14ac:dyDescent="0.25">
      <c r="A62" s="143"/>
      <c r="B62" s="113" t="s">
        <v>57</v>
      </c>
      <c r="I62" s="144"/>
      <c r="K62" s="145"/>
      <c r="T62" s="14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workbookViewId="0">
      <pane xSplit="2" ySplit="2" topLeftCell="F30" activePane="bottomRight" state="frozen"/>
      <selection pane="topRight" activeCell="F1" sqref="F1"/>
      <selection pane="bottomLeft" activeCell="A30" sqref="A30"/>
      <selection pane="bottomRight" activeCell="Q18" sqref="Q18"/>
    </sheetView>
  </sheetViews>
  <sheetFormatPr defaultColWidth="8.5703125" defaultRowHeight="15" x14ac:dyDescent="0.25"/>
  <cols>
    <col min="1" max="1" width="2" customWidth="1"/>
    <col min="2" max="3" width="5.140625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4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72" t="s">
        <v>72</v>
      </c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1372"/>
      <c r="Q1" s="1372"/>
      <c r="R1" s="1372"/>
      <c r="S1" s="1372"/>
      <c r="T1" s="1372"/>
      <c r="U1" s="1372"/>
      <c r="V1" s="1372"/>
      <c r="W1" s="1372"/>
      <c r="X1" s="1372"/>
      <c r="Y1" s="1372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36</v>
      </c>
      <c r="D3" s="86">
        <v>30</v>
      </c>
      <c r="E3" s="3">
        <v>33</v>
      </c>
      <c r="F3" s="1365"/>
      <c r="G3" s="57">
        <v>33</v>
      </c>
      <c r="H3" s="3">
        <v>25</v>
      </c>
      <c r="I3" s="114">
        <v>32</v>
      </c>
      <c r="J3" s="3">
        <v>35</v>
      </c>
      <c r="K3" s="81">
        <v>31</v>
      </c>
      <c r="L3" s="86">
        <v>31</v>
      </c>
      <c r="M3" s="3">
        <v>28</v>
      </c>
      <c r="N3" s="3">
        <v>31</v>
      </c>
      <c r="O3" s="3">
        <v>32</v>
      </c>
      <c r="P3" s="3">
        <v>26</v>
      </c>
      <c r="Q3" s="85">
        <v>31</v>
      </c>
      <c r="R3" s="3">
        <v>34</v>
      </c>
      <c r="S3" s="3">
        <v>26</v>
      </c>
      <c r="T3" s="86">
        <v>34</v>
      </c>
      <c r="U3" s="86">
        <v>25</v>
      </c>
      <c r="V3" s="3">
        <v>32</v>
      </c>
      <c r="W3" s="3">
        <v>26</v>
      </c>
      <c r="X3" s="3">
        <v>8</v>
      </c>
      <c r="Y3" s="3">
        <v>10</v>
      </c>
      <c r="Z3" s="5">
        <v>25</v>
      </c>
      <c r="AA3" s="5">
        <v>30</v>
      </c>
      <c r="AB3" s="5">
        <v>28</v>
      </c>
      <c r="AC3" s="5">
        <v>27</v>
      </c>
      <c r="AD3" s="5">
        <v>38</v>
      </c>
      <c r="AE3" s="1366">
        <f>SUM(C3:AD7)</f>
        <v>2496</v>
      </c>
    </row>
    <row r="4" spans="2:31" x14ac:dyDescent="0.25">
      <c r="B4" s="8">
        <v>1</v>
      </c>
      <c r="C4" s="3">
        <v>36</v>
      </c>
      <c r="D4" s="86">
        <v>31</v>
      </c>
      <c r="E4" s="3">
        <v>33</v>
      </c>
      <c r="F4" s="1365"/>
      <c r="G4" s="57">
        <v>35</v>
      </c>
      <c r="H4" s="3">
        <v>24</v>
      </c>
      <c r="I4" s="114">
        <v>31</v>
      </c>
      <c r="J4" s="3">
        <v>35</v>
      </c>
      <c r="K4" s="81">
        <v>31</v>
      </c>
      <c r="L4" s="86"/>
      <c r="M4" s="3">
        <v>29</v>
      </c>
      <c r="N4" s="3">
        <v>31</v>
      </c>
      <c r="O4" s="3">
        <v>32</v>
      </c>
      <c r="P4" s="3">
        <v>25</v>
      </c>
      <c r="Q4" s="86">
        <v>31</v>
      </c>
      <c r="R4" s="3">
        <v>33</v>
      </c>
      <c r="S4" s="3">
        <v>26</v>
      </c>
      <c r="T4" s="86">
        <v>34</v>
      </c>
      <c r="U4" s="86">
        <v>26</v>
      </c>
      <c r="V4" s="3">
        <v>31</v>
      </c>
      <c r="W4" s="3">
        <v>27</v>
      </c>
      <c r="X4" s="3">
        <v>6</v>
      </c>
      <c r="Y4" s="3"/>
      <c r="Z4" s="5"/>
      <c r="AA4" s="5">
        <v>29</v>
      </c>
      <c r="AB4" s="5">
        <v>27</v>
      </c>
      <c r="AC4" s="5">
        <v>28</v>
      </c>
      <c r="AD4" s="5">
        <v>36</v>
      </c>
      <c r="AE4" s="1366"/>
    </row>
    <row r="5" spans="2:31" x14ac:dyDescent="0.25">
      <c r="B5" s="8">
        <v>1</v>
      </c>
      <c r="C5" s="3">
        <v>36</v>
      </c>
      <c r="D5" s="86">
        <v>29</v>
      </c>
      <c r="E5" s="3">
        <v>32</v>
      </c>
      <c r="F5" s="1365"/>
      <c r="G5" s="57">
        <v>35</v>
      </c>
      <c r="H5" s="3"/>
      <c r="I5" s="114">
        <v>33</v>
      </c>
      <c r="J5" s="3">
        <v>36</v>
      </c>
      <c r="K5" s="81">
        <v>30</v>
      </c>
      <c r="L5" s="86"/>
      <c r="M5" s="3">
        <v>27</v>
      </c>
      <c r="N5" s="3">
        <v>31</v>
      </c>
      <c r="O5" s="3">
        <v>32</v>
      </c>
      <c r="P5" s="3">
        <v>23</v>
      </c>
      <c r="Q5" s="86">
        <v>31</v>
      </c>
      <c r="R5" s="3">
        <v>33</v>
      </c>
      <c r="S5" s="3"/>
      <c r="T5" s="86">
        <v>34</v>
      </c>
      <c r="U5" s="86"/>
      <c r="V5" s="3"/>
      <c r="W5" s="3">
        <v>28</v>
      </c>
      <c r="X5" s="3"/>
      <c r="Y5" s="3"/>
      <c r="Z5" s="5"/>
      <c r="AA5" s="5"/>
      <c r="AB5" s="5">
        <v>27</v>
      </c>
      <c r="AC5" s="5">
        <v>28</v>
      </c>
      <c r="AD5" s="5">
        <v>37</v>
      </c>
      <c r="AE5" s="1366"/>
    </row>
    <row r="6" spans="2:31" x14ac:dyDescent="0.25">
      <c r="B6" s="11">
        <v>1</v>
      </c>
      <c r="C6" s="3">
        <v>36</v>
      </c>
      <c r="D6" s="101">
        <v>28</v>
      </c>
      <c r="E6" s="12"/>
      <c r="F6" s="1365"/>
      <c r="G6" s="57">
        <v>34</v>
      </c>
      <c r="H6" s="12"/>
      <c r="I6" s="115">
        <v>29</v>
      </c>
      <c r="J6" s="12">
        <v>35</v>
      </c>
      <c r="K6" s="82"/>
      <c r="L6" s="101"/>
      <c r="M6" s="12"/>
      <c r="N6" s="12"/>
      <c r="O6" s="12"/>
      <c r="P6" s="12"/>
      <c r="Q6" s="86">
        <v>31</v>
      </c>
      <c r="R6" s="12">
        <v>33</v>
      </c>
      <c r="S6" s="12"/>
      <c r="T6" s="101">
        <v>34</v>
      </c>
      <c r="U6" s="101"/>
      <c r="V6" s="12"/>
      <c r="W6" s="12"/>
      <c r="X6" s="12"/>
      <c r="Y6" s="12"/>
      <c r="Z6" s="13"/>
      <c r="AA6" s="13"/>
      <c r="AB6" s="13">
        <v>27</v>
      </c>
      <c r="AC6" s="13"/>
      <c r="AD6" s="13">
        <v>37</v>
      </c>
      <c r="AE6" s="1366"/>
    </row>
    <row r="7" spans="2:31" x14ac:dyDescent="0.25">
      <c r="B7" s="15">
        <v>1</v>
      </c>
      <c r="C7" s="3"/>
      <c r="D7" s="102"/>
      <c r="E7" s="16"/>
      <c r="F7" s="1365"/>
      <c r="G7" s="58">
        <v>-6</v>
      </c>
      <c r="H7" s="16"/>
      <c r="I7" s="117"/>
      <c r="J7" s="16">
        <v>34</v>
      </c>
      <c r="K7" s="9"/>
      <c r="L7" s="102"/>
      <c r="M7" s="16"/>
      <c r="N7" s="16"/>
      <c r="O7" s="16"/>
      <c r="P7" s="16"/>
      <c r="Q7" s="102">
        <v>31</v>
      </c>
      <c r="R7" s="46">
        <v>33</v>
      </c>
      <c r="S7" s="16"/>
      <c r="T7" s="102">
        <v>34</v>
      </c>
      <c r="U7" s="102"/>
      <c r="V7" s="16"/>
      <c r="W7" s="16"/>
      <c r="X7" s="16"/>
      <c r="Y7" s="16"/>
      <c r="Z7" s="17"/>
      <c r="AA7" s="17"/>
      <c r="AB7" s="17"/>
      <c r="AC7" s="17"/>
      <c r="AD7" s="17"/>
      <c r="AE7" s="1366"/>
    </row>
    <row r="8" spans="2:31" x14ac:dyDescent="0.25">
      <c r="B8" s="19">
        <v>2</v>
      </c>
      <c r="C8" s="20">
        <v>34</v>
      </c>
      <c r="D8" s="20">
        <v>34</v>
      </c>
      <c r="E8" s="20">
        <v>30</v>
      </c>
      <c r="F8" s="1367"/>
      <c r="G8" s="59">
        <v>28</v>
      </c>
      <c r="H8" s="20">
        <v>22</v>
      </c>
      <c r="I8" s="118">
        <v>27</v>
      </c>
      <c r="J8" s="20">
        <v>27</v>
      </c>
      <c r="K8" s="83">
        <v>29</v>
      </c>
      <c r="L8" s="133">
        <v>26</v>
      </c>
      <c r="M8" s="20">
        <v>29</v>
      </c>
      <c r="N8" s="20">
        <v>31</v>
      </c>
      <c r="O8" s="134">
        <v>34</v>
      </c>
      <c r="P8" s="20">
        <v>29</v>
      </c>
      <c r="Q8" s="133">
        <v>29</v>
      </c>
      <c r="R8" s="20">
        <v>32</v>
      </c>
      <c r="S8" s="20">
        <v>27</v>
      </c>
      <c r="T8" s="20">
        <v>33</v>
      </c>
      <c r="U8" s="20">
        <v>29</v>
      </c>
      <c r="V8" s="20">
        <v>31</v>
      </c>
      <c r="W8" s="20">
        <v>27</v>
      </c>
      <c r="X8" s="20">
        <v>14</v>
      </c>
      <c r="Y8" s="20">
        <v>11</v>
      </c>
      <c r="Z8" s="21">
        <v>26</v>
      </c>
      <c r="AA8" s="21">
        <v>34</v>
      </c>
      <c r="AB8" s="21">
        <v>32</v>
      </c>
      <c r="AC8" s="34">
        <v>27</v>
      </c>
      <c r="AD8" s="21">
        <v>32</v>
      </c>
      <c r="AE8" s="1368">
        <f>SUM(C8:AD12)</f>
        <v>2495</v>
      </c>
    </row>
    <row r="9" spans="2:31" x14ac:dyDescent="0.25">
      <c r="B9" s="22">
        <v>2</v>
      </c>
      <c r="C9" s="23">
        <v>35</v>
      </c>
      <c r="D9" s="23">
        <v>33</v>
      </c>
      <c r="E9" s="23">
        <v>28</v>
      </c>
      <c r="F9" s="1367"/>
      <c r="G9" s="60">
        <v>34</v>
      </c>
      <c r="H9" s="23">
        <v>28</v>
      </c>
      <c r="I9" s="119">
        <v>25</v>
      </c>
      <c r="J9" s="23">
        <v>30</v>
      </c>
      <c r="K9" s="35">
        <v>26</v>
      </c>
      <c r="L9" s="134">
        <v>27</v>
      </c>
      <c r="M9" s="23">
        <v>30</v>
      </c>
      <c r="N9" s="23">
        <v>30</v>
      </c>
      <c r="O9" s="134">
        <v>32</v>
      </c>
      <c r="P9" s="23">
        <v>25</v>
      </c>
      <c r="Q9" s="134">
        <v>33</v>
      </c>
      <c r="R9" s="23">
        <v>32</v>
      </c>
      <c r="S9" s="23">
        <v>26</v>
      </c>
      <c r="T9" s="23">
        <v>28</v>
      </c>
      <c r="U9" s="23"/>
      <c r="V9" s="23">
        <v>31</v>
      </c>
      <c r="W9" s="23">
        <v>25</v>
      </c>
      <c r="X9" s="23"/>
      <c r="Y9" s="23"/>
      <c r="Z9" s="24">
        <v>28</v>
      </c>
      <c r="AA9" s="24">
        <v>33</v>
      </c>
      <c r="AB9" s="24">
        <v>32</v>
      </c>
      <c r="AC9" s="34">
        <v>31</v>
      </c>
      <c r="AD9" s="24">
        <v>34</v>
      </c>
      <c r="AE9" s="1368"/>
    </row>
    <row r="10" spans="2:31" x14ac:dyDescent="0.25">
      <c r="B10" s="22">
        <v>2</v>
      </c>
      <c r="C10" s="23">
        <v>36</v>
      </c>
      <c r="D10" s="23">
        <v>30</v>
      </c>
      <c r="E10" s="23">
        <v>28</v>
      </c>
      <c r="F10" s="1367"/>
      <c r="G10" s="60">
        <v>32</v>
      </c>
      <c r="H10" s="23"/>
      <c r="I10" s="120">
        <v>23</v>
      </c>
      <c r="J10" s="23">
        <v>29</v>
      </c>
      <c r="K10" s="35">
        <v>28</v>
      </c>
      <c r="L10" s="134"/>
      <c r="M10" s="23">
        <v>31</v>
      </c>
      <c r="N10" s="23">
        <v>33</v>
      </c>
      <c r="O10" s="134">
        <v>28</v>
      </c>
      <c r="P10" s="23">
        <v>27</v>
      </c>
      <c r="Q10" s="134">
        <v>31</v>
      </c>
      <c r="R10" s="23">
        <v>31</v>
      </c>
      <c r="S10" s="23">
        <v>25</v>
      </c>
      <c r="T10" s="23">
        <v>29</v>
      </c>
      <c r="U10" s="23"/>
      <c r="V10" s="23"/>
      <c r="W10" s="23">
        <v>28</v>
      </c>
      <c r="X10" s="23"/>
      <c r="Y10" s="23"/>
      <c r="Z10" s="24"/>
      <c r="AA10" s="24"/>
      <c r="AB10" s="24">
        <v>32</v>
      </c>
      <c r="AC10" s="34">
        <v>25</v>
      </c>
      <c r="AD10" s="24">
        <v>31</v>
      </c>
      <c r="AE10" s="1368"/>
    </row>
    <row r="11" spans="2:31" x14ac:dyDescent="0.25">
      <c r="B11" s="22">
        <v>2</v>
      </c>
      <c r="C11" s="23">
        <v>36</v>
      </c>
      <c r="D11" s="23">
        <v>30</v>
      </c>
      <c r="E11" s="23"/>
      <c r="F11" s="1367"/>
      <c r="G11" s="60">
        <v>34</v>
      </c>
      <c r="H11" s="23"/>
      <c r="I11" s="120"/>
      <c r="J11" s="23">
        <v>29</v>
      </c>
      <c r="K11" s="35">
        <v>27</v>
      </c>
      <c r="L11" s="134"/>
      <c r="M11" s="23"/>
      <c r="N11" s="23"/>
      <c r="O11" s="23"/>
      <c r="P11" s="23"/>
      <c r="Q11" s="134">
        <v>29</v>
      </c>
      <c r="R11" s="23">
        <v>32</v>
      </c>
      <c r="S11" s="23"/>
      <c r="T11" s="23">
        <v>30</v>
      </c>
      <c r="U11" s="23"/>
      <c r="V11" s="23"/>
      <c r="W11" s="23"/>
      <c r="X11" s="23"/>
      <c r="Y11" s="23"/>
      <c r="Z11" s="24"/>
      <c r="AA11" s="24"/>
      <c r="AB11" s="24">
        <v>33</v>
      </c>
      <c r="AC11" s="137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121"/>
      <c r="J12" s="26">
        <v>29</v>
      </c>
      <c r="K12" s="36"/>
      <c r="L12" s="135"/>
      <c r="M12" s="26"/>
      <c r="N12" s="26"/>
      <c r="O12" s="26"/>
      <c r="P12" s="26"/>
      <c r="Q12" s="135">
        <v>24</v>
      </c>
      <c r="R12" s="36">
        <v>32</v>
      </c>
      <c r="S12" s="26"/>
      <c r="T12" s="26">
        <v>25</v>
      </c>
      <c r="U12" s="26"/>
      <c r="V12" s="26"/>
      <c r="W12" s="26"/>
      <c r="X12" s="26"/>
      <c r="Y12" s="26">
        <v>3</v>
      </c>
      <c r="Z12" s="27"/>
      <c r="AA12" s="27"/>
      <c r="AB12" s="27">
        <v>32</v>
      </c>
      <c r="AC12" s="138"/>
      <c r="AD12" s="27"/>
      <c r="AE12" s="1368"/>
    </row>
    <row r="13" spans="2:31" x14ac:dyDescent="0.25">
      <c r="B13" s="28">
        <v>3</v>
      </c>
      <c r="C13" s="29">
        <v>34</v>
      </c>
      <c r="D13" s="85">
        <v>32</v>
      </c>
      <c r="E13" s="29">
        <v>28</v>
      </c>
      <c r="F13" s="1367"/>
      <c r="G13" s="68">
        <v>34</v>
      </c>
      <c r="H13" s="29">
        <v>32</v>
      </c>
      <c r="I13" s="68">
        <v>28</v>
      </c>
      <c r="J13" s="29">
        <v>27</v>
      </c>
      <c r="K13" s="84">
        <v>29</v>
      </c>
      <c r="L13" s="85">
        <v>17</v>
      </c>
      <c r="M13" s="29">
        <v>29</v>
      </c>
      <c r="N13" s="29">
        <v>30</v>
      </c>
      <c r="O13" s="85">
        <v>25</v>
      </c>
      <c r="P13" s="29">
        <v>25</v>
      </c>
      <c r="Q13" s="85">
        <v>26</v>
      </c>
      <c r="R13" s="29">
        <v>30</v>
      </c>
      <c r="S13" s="29">
        <v>29</v>
      </c>
      <c r="T13" s="85">
        <v>29</v>
      </c>
      <c r="U13" s="85">
        <v>33</v>
      </c>
      <c r="V13" s="29">
        <v>25</v>
      </c>
      <c r="W13" s="29">
        <v>23</v>
      </c>
      <c r="X13" s="29">
        <v>10</v>
      </c>
      <c r="Y13" s="29">
        <v>11</v>
      </c>
      <c r="Z13" s="30">
        <v>26</v>
      </c>
      <c r="AA13" s="30">
        <v>29</v>
      </c>
      <c r="AB13" s="32">
        <v>29</v>
      </c>
      <c r="AC13" s="31">
        <v>25</v>
      </c>
      <c r="AD13" s="32">
        <v>31</v>
      </c>
      <c r="AE13" s="1370">
        <f>SUM(C13:AD17)</f>
        <v>2222</v>
      </c>
    </row>
    <row r="14" spans="2:31" x14ac:dyDescent="0.25">
      <c r="B14" s="8">
        <v>3</v>
      </c>
      <c r="C14" s="3">
        <v>25</v>
      </c>
      <c r="D14" s="86">
        <v>30</v>
      </c>
      <c r="E14" s="3">
        <v>28</v>
      </c>
      <c r="F14" s="1367"/>
      <c r="G14" s="57">
        <v>37</v>
      </c>
      <c r="H14" s="3">
        <v>29</v>
      </c>
      <c r="I14" s="57">
        <v>28</v>
      </c>
      <c r="J14" s="3">
        <v>27</v>
      </c>
      <c r="K14" s="81">
        <v>30</v>
      </c>
      <c r="L14" s="86">
        <v>15</v>
      </c>
      <c r="M14" s="3">
        <v>27</v>
      </c>
      <c r="N14" s="3">
        <v>31</v>
      </c>
      <c r="O14" s="86">
        <v>25</v>
      </c>
      <c r="P14" s="3">
        <v>29</v>
      </c>
      <c r="Q14" s="86">
        <v>24</v>
      </c>
      <c r="R14" s="3">
        <v>31</v>
      </c>
      <c r="S14" s="3">
        <v>28</v>
      </c>
      <c r="T14" s="86">
        <v>30</v>
      </c>
      <c r="U14" s="86"/>
      <c r="V14" s="3">
        <v>26</v>
      </c>
      <c r="W14" s="3">
        <v>24</v>
      </c>
      <c r="X14" s="3">
        <v>13</v>
      </c>
      <c r="Y14" s="3"/>
      <c r="Z14" s="5">
        <v>25</v>
      </c>
      <c r="AA14" s="5">
        <v>32</v>
      </c>
      <c r="AB14" s="5">
        <v>30</v>
      </c>
      <c r="AC14" s="10">
        <v>26</v>
      </c>
      <c r="AD14" s="5">
        <v>32</v>
      </c>
      <c r="AE14" s="1370"/>
    </row>
    <row r="15" spans="2:31" x14ac:dyDescent="0.25">
      <c r="B15" s="8">
        <v>3</v>
      </c>
      <c r="C15" s="3">
        <v>34</v>
      </c>
      <c r="D15" s="86">
        <v>26</v>
      </c>
      <c r="E15" s="3">
        <v>29</v>
      </c>
      <c r="F15" s="1367"/>
      <c r="G15" s="57">
        <v>32</v>
      </c>
      <c r="H15" s="3"/>
      <c r="I15" s="114"/>
      <c r="J15" s="3">
        <v>28</v>
      </c>
      <c r="K15" s="81">
        <v>29</v>
      </c>
      <c r="L15" s="86"/>
      <c r="M15" s="3">
        <v>16</v>
      </c>
      <c r="N15" s="3">
        <v>28</v>
      </c>
      <c r="O15" s="86">
        <v>24</v>
      </c>
      <c r="P15" s="3"/>
      <c r="Q15" s="86">
        <v>30</v>
      </c>
      <c r="R15" s="3">
        <v>27</v>
      </c>
      <c r="S15" s="3"/>
      <c r="T15" s="86">
        <v>31</v>
      </c>
      <c r="U15" s="86"/>
      <c r="V15" s="3"/>
      <c r="W15" s="3">
        <v>23</v>
      </c>
      <c r="X15" s="3"/>
      <c r="Y15" s="3"/>
      <c r="Z15" s="5"/>
      <c r="AA15" s="5"/>
      <c r="AB15" s="5">
        <v>27</v>
      </c>
      <c r="AC15" s="10">
        <v>24</v>
      </c>
      <c r="AD15" s="5">
        <v>31</v>
      </c>
      <c r="AE15" s="1370"/>
    </row>
    <row r="16" spans="2:31" x14ac:dyDescent="0.25">
      <c r="B16" s="8">
        <v>3</v>
      </c>
      <c r="C16" s="3">
        <v>30</v>
      </c>
      <c r="D16" s="86"/>
      <c r="E16" s="3"/>
      <c r="F16" s="1367"/>
      <c r="G16" s="57">
        <v>25</v>
      </c>
      <c r="H16" s="3"/>
      <c r="I16" s="114"/>
      <c r="J16" s="3">
        <v>26</v>
      </c>
      <c r="K16" s="81"/>
      <c r="L16" s="86"/>
      <c r="M16" s="3"/>
      <c r="N16" s="3"/>
      <c r="O16" s="3"/>
      <c r="P16" s="3"/>
      <c r="Q16" s="86">
        <v>28</v>
      </c>
      <c r="R16" s="3">
        <v>30</v>
      </c>
      <c r="S16" s="3"/>
      <c r="T16" s="86">
        <v>28</v>
      </c>
      <c r="U16" s="86"/>
      <c r="V16" s="3"/>
      <c r="W16" s="3"/>
      <c r="X16" s="3"/>
      <c r="Y16" s="3"/>
      <c r="Z16" s="5"/>
      <c r="AA16" s="5"/>
      <c r="AB16" s="5">
        <v>31</v>
      </c>
      <c r="AC16" s="10"/>
      <c r="AD16" s="5">
        <v>33</v>
      </c>
      <c r="AE16" s="1370"/>
    </row>
    <row r="17" spans="2:31" x14ac:dyDescent="0.25">
      <c r="B17" s="15">
        <v>3</v>
      </c>
      <c r="C17" s="16"/>
      <c r="D17" s="102"/>
      <c r="E17" s="16"/>
      <c r="F17" s="1367"/>
      <c r="G17" s="58"/>
      <c r="H17" s="16"/>
      <c r="I17" s="117"/>
      <c r="J17" s="16">
        <v>25</v>
      </c>
      <c r="K17" s="9"/>
      <c r="L17" s="102"/>
      <c r="M17" s="16"/>
      <c r="N17" s="16"/>
      <c r="O17" s="16"/>
      <c r="P17" s="16"/>
      <c r="Q17" s="16">
        <v>30</v>
      </c>
      <c r="R17" s="46">
        <v>31</v>
      </c>
      <c r="S17" s="16"/>
      <c r="T17" s="102">
        <v>26</v>
      </c>
      <c r="U17" s="102"/>
      <c r="V17" s="16"/>
      <c r="W17" s="16"/>
      <c r="X17" s="16"/>
      <c r="Y17" s="16">
        <v>4</v>
      </c>
      <c r="Z17" s="17"/>
      <c r="AA17" s="17"/>
      <c r="AB17" s="17">
        <v>28</v>
      </c>
      <c r="AC17" s="18"/>
      <c r="AD17" s="17"/>
      <c r="AE17" s="1370"/>
    </row>
    <row r="18" spans="2:31" x14ac:dyDescent="0.25">
      <c r="B18" s="19">
        <v>4</v>
      </c>
      <c r="C18" s="20">
        <v>29</v>
      </c>
      <c r="D18" s="20">
        <v>34</v>
      </c>
      <c r="E18" s="20">
        <v>26</v>
      </c>
      <c r="F18" s="1367"/>
      <c r="G18" s="59">
        <v>30</v>
      </c>
      <c r="H18" s="20">
        <v>28</v>
      </c>
      <c r="I18" s="118">
        <v>30</v>
      </c>
      <c r="J18" s="20">
        <v>27</v>
      </c>
      <c r="K18" s="83">
        <v>30</v>
      </c>
      <c r="L18" s="133">
        <v>25</v>
      </c>
      <c r="M18" s="20">
        <v>29</v>
      </c>
      <c r="N18" s="23">
        <v>30</v>
      </c>
      <c r="O18" s="133">
        <v>27</v>
      </c>
      <c r="P18" s="20">
        <v>22</v>
      </c>
      <c r="Q18" s="133">
        <v>32</v>
      </c>
      <c r="R18" s="20">
        <v>29</v>
      </c>
      <c r="S18" s="20">
        <v>28</v>
      </c>
      <c r="T18" s="20">
        <v>25</v>
      </c>
      <c r="U18" s="20">
        <v>29</v>
      </c>
      <c r="V18" s="20">
        <v>28</v>
      </c>
      <c r="W18" s="20">
        <v>25</v>
      </c>
      <c r="X18" s="20">
        <v>17</v>
      </c>
      <c r="Y18" s="20">
        <v>7</v>
      </c>
      <c r="Z18" s="21">
        <v>20</v>
      </c>
      <c r="AA18" s="21">
        <v>21</v>
      </c>
      <c r="AB18" s="21">
        <v>25</v>
      </c>
      <c r="AC18" s="33">
        <v>27</v>
      </c>
      <c r="AD18" s="21">
        <v>30</v>
      </c>
      <c r="AE18" s="1368">
        <f>SUM(C18:AD22)</f>
        <v>2107</v>
      </c>
    </row>
    <row r="19" spans="2:31" x14ac:dyDescent="0.25">
      <c r="B19" s="22">
        <v>4</v>
      </c>
      <c r="C19" s="23">
        <v>30</v>
      </c>
      <c r="D19" s="23">
        <v>32</v>
      </c>
      <c r="E19" s="23">
        <v>24</v>
      </c>
      <c r="F19" s="1367"/>
      <c r="G19" s="60">
        <v>27</v>
      </c>
      <c r="H19" s="23">
        <v>24</v>
      </c>
      <c r="I19" s="119">
        <v>29</v>
      </c>
      <c r="J19" s="23">
        <v>28</v>
      </c>
      <c r="K19" s="35">
        <v>28</v>
      </c>
      <c r="L19" s="134">
        <v>25</v>
      </c>
      <c r="M19" s="23">
        <v>26</v>
      </c>
      <c r="N19" s="23">
        <v>28</v>
      </c>
      <c r="O19" s="134">
        <v>26</v>
      </c>
      <c r="P19" s="23">
        <v>23</v>
      </c>
      <c r="Q19" s="134">
        <v>27</v>
      </c>
      <c r="R19" s="23">
        <v>29</v>
      </c>
      <c r="S19" s="23">
        <v>29</v>
      </c>
      <c r="T19" s="23">
        <v>26</v>
      </c>
      <c r="U19" s="23">
        <v>24</v>
      </c>
      <c r="V19" s="23">
        <v>30</v>
      </c>
      <c r="W19" s="23">
        <v>25</v>
      </c>
      <c r="X19" s="23">
        <v>6</v>
      </c>
      <c r="Y19" s="23"/>
      <c r="Z19" s="24">
        <v>28</v>
      </c>
      <c r="AA19" s="24">
        <v>26</v>
      </c>
      <c r="AB19" s="24">
        <v>26</v>
      </c>
      <c r="AC19" s="34">
        <v>25</v>
      </c>
      <c r="AD19" s="24">
        <v>31</v>
      </c>
      <c r="AE19" s="1368"/>
    </row>
    <row r="20" spans="2:31" x14ac:dyDescent="0.25">
      <c r="B20" s="22">
        <v>4</v>
      </c>
      <c r="C20" s="23">
        <v>30</v>
      </c>
      <c r="D20" s="23">
        <v>32</v>
      </c>
      <c r="E20" s="23">
        <v>25</v>
      </c>
      <c r="F20" s="1367"/>
      <c r="G20" s="60">
        <v>29</v>
      </c>
      <c r="H20" s="23"/>
      <c r="I20" s="120"/>
      <c r="J20" s="23">
        <v>29</v>
      </c>
      <c r="K20" s="35">
        <v>30</v>
      </c>
      <c r="L20" s="134"/>
      <c r="M20" s="23"/>
      <c r="N20" s="23">
        <v>30</v>
      </c>
      <c r="O20" s="134">
        <v>27</v>
      </c>
      <c r="P20" s="23"/>
      <c r="Q20" s="134">
        <v>30</v>
      </c>
      <c r="R20" s="23">
        <v>27</v>
      </c>
      <c r="S20" s="23"/>
      <c r="T20" s="23">
        <v>25</v>
      </c>
      <c r="U20" s="23"/>
      <c r="V20" s="23"/>
      <c r="W20" s="23">
        <v>24</v>
      </c>
      <c r="X20" s="23"/>
      <c r="Y20" s="23"/>
      <c r="Z20" s="24"/>
      <c r="AA20" s="24"/>
      <c r="AB20" s="24">
        <v>29</v>
      </c>
      <c r="AC20" s="34">
        <v>26</v>
      </c>
      <c r="AD20" s="24">
        <v>25</v>
      </c>
      <c r="AE20" s="1368"/>
    </row>
    <row r="21" spans="2:31" x14ac:dyDescent="0.25">
      <c r="B21" s="22">
        <v>4</v>
      </c>
      <c r="C21" s="23">
        <v>28</v>
      </c>
      <c r="D21" s="23"/>
      <c r="E21" s="23"/>
      <c r="F21" s="1367"/>
      <c r="G21" s="60">
        <v>25</v>
      </c>
      <c r="H21" s="23"/>
      <c r="I21" s="120"/>
      <c r="J21" s="23">
        <v>25</v>
      </c>
      <c r="K21" s="35"/>
      <c r="L21" s="134"/>
      <c r="M21" s="23"/>
      <c r="N21" s="132"/>
      <c r="O21" s="23"/>
      <c r="P21" s="23"/>
      <c r="Q21" s="136">
        <v>32</v>
      </c>
      <c r="R21" s="23">
        <v>29</v>
      </c>
      <c r="S21" s="23"/>
      <c r="T21" s="23">
        <v>27</v>
      </c>
      <c r="U21" s="23"/>
      <c r="V21" s="23"/>
      <c r="W21" s="132"/>
      <c r="X21" s="23"/>
      <c r="Y21" s="23"/>
      <c r="Z21" s="24"/>
      <c r="AA21" s="24"/>
      <c r="AB21" s="24">
        <v>24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24</v>
      </c>
      <c r="H22" s="26"/>
      <c r="I22" s="121"/>
      <c r="J22" s="26">
        <v>27</v>
      </c>
      <c r="K22" s="36"/>
      <c r="L22" s="135"/>
      <c r="M22" s="26"/>
      <c r="N22" s="26"/>
      <c r="O22" s="26"/>
      <c r="P22" s="26"/>
      <c r="Q22" s="135"/>
      <c r="R22" s="89"/>
      <c r="S22" s="89"/>
      <c r="T22" s="89">
        <v>26</v>
      </c>
      <c r="U22" s="89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P23" si="0">SUM(C3:C22)</f>
        <v>525</v>
      </c>
      <c r="D23" s="38">
        <f t="shared" si="0"/>
        <v>431</v>
      </c>
      <c r="E23" s="38">
        <f t="shared" si="0"/>
        <v>344</v>
      </c>
      <c r="F23" s="38">
        <f t="shared" si="0"/>
        <v>0</v>
      </c>
      <c r="G23" s="38">
        <f t="shared" si="0"/>
        <v>522</v>
      </c>
      <c r="H23" s="38">
        <f t="shared" si="0"/>
        <v>212</v>
      </c>
      <c r="I23" s="38">
        <f t="shared" si="0"/>
        <v>315</v>
      </c>
      <c r="J23" s="38">
        <f t="shared" si="0"/>
        <v>588</v>
      </c>
      <c r="K23" s="38">
        <f t="shared" si="0"/>
        <v>378</v>
      </c>
      <c r="L23" s="139">
        <f t="shared" si="0"/>
        <v>166</v>
      </c>
      <c r="M23" s="38">
        <f t="shared" si="0"/>
        <v>301</v>
      </c>
      <c r="N23" s="38">
        <f t="shared" si="0"/>
        <v>364</v>
      </c>
      <c r="O23" s="38">
        <f t="shared" si="0"/>
        <v>344</v>
      </c>
      <c r="P23" s="38">
        <f t="shared" si="0"/>
        <v>254</v>
      </c>
      <c r="Q23" s="38">
        <v>29</v>
      </c>
      <c r="R23" s="38">
        <f t="shared" ref="R23:X23" si="1">SUM(R3:R22)</f>
        <v>588</v>
      </c>
      <c r="S23" s="38">
        <f t="shared" si="1"/>
        <v>244</v>
      </c>
      <c r="T23" s="38">
        <f t="shared" si="1"/>
        <v>588</v>
      </c>
      <c r="U23" s="38">
        <f t="shared" si="1"/>
        <v>166</v>
      </c>
      <c r="V23" s="38">
        <f t="shared" si="1"/>
        <v>234</v>
      </c>
      <c r="W23" s="38">
        <f t="shared" si="1"/>
        <v>305</v>
      </c>
      <c r="X23" s="38">
        <f t="shared" si="1"/>
        <v>74</v>
      </c>
      <c r="Y23" s="38">
        <v>46</v>
      </c>
      <c r="Z23" s="38">
        <f t="shared" ref="Z23:AE23" si="2">SUM(Z3:Z22)</f>
        <v>178</v>
      </c>
      <c r="AA23" s="38">
        <f t="shared" si="2"/>
        <v>234</v>
      </c>
      <c r="AB23" s="38">
        <f t="shared" si="2"/>
        <v>519</v>
      </c>
      <c r="AC23" s="38">
        <f t="shared" si="2"/>
        <v>319</v>
      </c>
      <c r="AD23" s="38">
        <f t="shared" si="2"/>
        <v>521</v>
      </c>
      <c r="AE23" s="38">
        <f t="shared" si="2"/>
        <v>9320</v>
      </c>
    </row>
    <row r="24" spans="2:31" x14ac:dyDescent="0.25">
      <c r="B24" s="28">
        <v>5</v>
      </c>
      <c r="C24" s="29">
        <v>32</v>
      </c>
      <c r="D24" s="85">
        <v>30</v>
      </c>
      <c r="E24" s="29">
        <v>27</v>
      </c>
      <c r="F24" s="1371"/>
      <c r="G24" s="68">
        <v>29</v>
      </c>
      <c r="H24" s="29">
        <v>17</v>
      </c>
      <c r="I24" s="68">
        <v>32</v>
      </c>
      <c r="J24" s="29">
        <v>28</v>
      </c>
      <c r="K24" s="84">
        <v>31</v>
      </c>
      <c r="L24" s="85">
        <v>23</v>
      </c>
      <c r="M24" s="29">
        <v>22</v>
      </c>
      <c r="N24" s="29">
        <v>31</v>
      </c>
      <c r="O24" s="85">
        <v>30</v>
      </c>
      <c r="P24" s="29">
        <v>31</v>
      </c>
      <c r="Q24" s="85">
        <v>30</v>
      </c>
      <c r="R24" s="29">
        <v>32</v>
      </c>
      <c r="S24" s="29">
        <v>28</v>
      </c>
      <c r="T24" s="85">
        <v>29</v>
      </c>
      <c r="U24" s="85">
        <v>31</v>
      </c>
      <c r="V24" s="29">
        <v>24</v>
      </c>
      <c r="W24" s="29">
        <v>25</v>
      </c>
      <c r="X24" s="29">
        <v>9</v>
      </c>
      <c r="Y24" s="29">
        <v>9</v>
      </c>
      <c r="Z24" s="32">
        <v>19</v>
      </c>
      <c r="AA24" s="32">
        <v>30</v>
      </c>
      <c r="AB24" s="32">
        <v>29</v>
      </c>
      <c r="AC24" s="31">
        <v>26</v>
      </c>
      <c r="AD24" s="5">
        <v>32</v>
      </c>
      <c r="AE24" s="39"/>
    </row>
    <row r="25" spans="2:31" x14ac:dyDescent="0.25">
      <c r="B25" s="8">
        <v>5</v>
      </c>
      <c r="C25" s="3">
        <v>36</v>
      </c>
      <c r="D25" s="86">
        <v>31</v>
      </c>
      <c r="E25" s="3">
        <v>29</v>
      </c>
      <c r="F25" s="1371"/>
      <c r="G25" s="57">
        <v>29</v>
      </c>
      <c r="H25" s="3">
        <v>27</v>
      </c>
      <c r="I25" s="57">
        <v>32</v>
      </c>
      <c r="J25" s="3">
        <v>29</v>
      </c>
      <c r="K25" s="81">
        <v>31</v>
      </c>
      <c r="L25" s="86">
        <v>23</v>
      </c>
      <c r="M25" s="3">
        <v>25</v>
      </c>
      <c r="N25" s="3">
        <v>28</v>
      </c>
      <c r="O25" s="86">
        <v>32</v>
      </c>
      <c r="P25" s="3">
        <v>32</v>
      </c>
      <c r="Q25" s="86">
        <v>30</v>
      </c>
      <c r="R25" s="3">
        <v>31</v>
      </c>
      <c r="S25" s="3">
        <v>28</v>
      </c>
      <c r="T25" s="86">
        <v>31</v>
      </c>
      <c r="U25" s="86"/>
      <c r="V25" s="3">
        <v>23</v>
      </c>
      <c r="W25" s="3">
        <v>25</v>
      </c>
      <c r="X25" s="3">
        <v>2</v>
      </c>
      <c r="Y25" s="3"/>
      <c r="Z25" s="5">
        <v>27</v>
      </c>
      <c r="AA25" s="5">
        <v>27</v>
      </c>
      <c r="AB25" s="5">
        <v>29</v>
      </c>
      <c r="AC25" s="10">
        <v>26</v>
      </c>
      <c r="AD25" s="5">
        <v>31</v>
      </c>
      <c r="AE25" s="39"/>
    </row>
    <row r="26" spans="2:31" x14ac:dyDescent="0.25">
      <c r="B26" s="8">
        <v>5</v>
      </c>
      <c r="C26" s="3">
        <v>29</v>
      </c>
      <c r="D26" s="86">
        <v>31</v>
      </c>
      <c r="E26" s="3">
        <v>28</v>
      </c>
      <c r="F26" s="1371"/>
      <c r="G26" s="57">
        <v>27</v>
      </c>
      <c r="H26" s="3"/>
      <c r="I26" s="114"/>
      <c r="J26" s="3">
        <v>28</v>
      </c>
      <c r="K26" s="81">
        <v>31</v>
      </c>
      <c r="L26" s="86"/>
      <c r="M26" s="3">
        <v>21</v>
      </c>
      <c r="N26" s="3">
        <v>30</v>
      </c>
      <c r="O26" s="86">
        <v>32</v>
      </c>
      <c r="P26" s="3"/>
      <c r="Q26" s="86">
        <v>29</v>
      </c>
      <c r="R26" s="3">
        <v>32</v>
      </c>
      <c r="S26" s="3"/>
      <c r="T26" s="86">
        <v>32</v>
      </c>
      <c r="U26" s="86"/>
      <c r="V26" s="3"/>
      <c r="W26" s="3">
        <v>25</v>
      </c>
      <c r="X26" s="3"/>
      <c r="Y26" s="3"/>
      <c r="Z26" s="5"/>
      <c r="AA26" s="5"/>
      <c r="AB26" s="5">
        <v>27</v>
      </c>
      <c r="AC26" s="10">
        <v>25</v>
      </c>
      <c r="AD26" s="13">
        <v>31</v>
      </c>
      <c r="AE26" s="39"/>
    </row>
    <row r="27" spans="2:31" x14ac:dyDescent="0.25">
      <c r="B27" s="11">
        <v>5</v>
      </c>
      <c r="C27" s="12">
        <v>29</v>
      </c>
      <c r="D27" s="101"/>
      <c r="E27" s="12"/>
      <c r="F27" s="1371"/>
      <c r="G27" s="57">
        <v>29</v>
      </c>
      <c r="H27" s="12"/>
      <c r="I27" s="115"/>
      <c r="J27" s="12">
        <v>28</v>
      </c>
      <c r="K27" s="82"/>
      <c r="L27" s="101"/>
      <c r="M27" s="12"/>
      <c r="N27" s="12"/>
      <c r="O27" s="12"/>
      <c r="P27" s="12"/>
      <c r="Q27" s="86">
        <v>29</v>
      </c>
      <c r="R27" s="12">
        <v>32</v>
      </c>
      <c r="S27" s="12"/>
      <c r="T27" s="101">
        <v>28</v>
      </c>
      <c r="U27" s="101"/>
      <c r="V27" s="12"/>
      <c r="W27" s="12"/>
      <c r="X27" s="12"/>
      <c r="Y27" s="12"/>
      <c r="Z27" s="13"/>
      <c r="AA27" s="13"/>
      <c r="AB27" s="13">
        <v>29</v>
      </c>
      <c r="AC27" s="81"/>
      <c r="AD27" s="5">
        <v>30</v>
      </c>
      <c r="AE27" s="39"/>
    </row>
    <row r="28" spans="2:31" x14ac:dyDescent="0.25">
      <c r="B28" s="15">
        <v>5</v>
      </c>
      <c r="C28" s="16"/>
      <c r="D28" s="102"/>
      <c r="E28" s="16"/>
      <c r="F28" s="1371"/>
      <c r="G28" s="58">
        <v>28</v>
      </c>
      <c r="H28" s="16"/>
      <c r="I28" s="117"/>
      <c r="J28" s="16"/>
      <c r="K28" s="9"/>
      <c r="L28" s="102"/>
      <c r="M28" s="16"/>
      <c r="N28" s="16"/>
      <c r="O28" s="16"/>
      <c r="P28" s="16"/>
      <c r="Q28" s="102">
        <v>29</v>
      </c>
      <c r="R28" s="46">
        <v>31</v>
      </c>
      <c r="S28" s="16"/>
      <c r="T28" s="102"/>
      <c r="U28" s="102"/>
      <c r="V28" s="16"/>
      <c r="W28" s="16"/>
      <c r="X28" s="16"/>
      <c r="Y28" s="16"/>
      <c r="Z28" s="17"/>
      <c r="AA28" s="17"/>
      <c r="AB28" s="17"/>
      <c r="AC28" s="18"/>
      <c r="AD28" s="40"/>
      <c r="AE28" s="41">
        <f>SUM(C24:AD28)</f>
        <v>2190</v>
      </c>
    </row>
    <row r="29" spans="2:31" x14ac:dyDescent="0.25">
      <c r="B29" s="19">
        <v>6</v>
      </c>
      <c r="C29" s="20">
        <v>30</v>
      </c>
      <c r="D29" s="20">
        <v>31</v>
      </c>
      <c r="E29" s="20">
        <v>28</v>
      </c>
      <c r="F29" s="1367"/>
      <c r="G29" s="59">
        <v>31</v>
      </c>
      <c r="H29" s="20">
        <v>18</v>
      </c>
      <c r="I29" s="118">
        <v>24</v>
      </c>
      <c r="J29" s="20">
        <v>25</v>
      </c>
      <c r="K29" s="83">
        <v>29</v>
      </c>
      <c r="L29" s="133">
        <v>22</v>
      </c>
      <c r="M29" s="20">
        <v>26</v>
      </c>
      <c r="N29" s="20">
        <v>29</v>
      </c>
      <c r="O29" s="133">
        <v>28</v>
      </c>
      <c r="P29" s="20">
        <v>31</v>
      </c>
      <c r="Q29" s="133">
        <v>28</v>
      </c>
      <c r="R29" s="20">
        <v>28</v>
      </c>
      <c r="S29" s="20">
        <v>27</v>
      </c>
      <c r="T29" s="20">
        <v>31</v>
      </c>
      <c r="U29" s="20">
        <v>22</v>
      </c>
      <c r="V29" s="20">
        <v>28</v>
      </c>
      <c r="W29" s="20">
        <v>30</v>
      </c>
      <c r="X29" s="20">
        <v>14</v>
      </c>
      <c r="Y29" s="20">
        <v>8</v>
      </c>
      <c r="Z29" s="21">
        <v>28</v>
      </c>
      <c r="AA29" s="21">
        <v>30</v>
      </c>
      <c r="AB29" s="21">
        <v>28</v>
      </c>
      <c r="AC29" s="33">
        <v>26</v>
      </c>
      <c r="AD29" s="21">
        <v>33</v>
      </c>
      <c r="AE29" s="42"/>
    </row>
    <row r="30" spans="2:31" x14ac:dyDescent="0.25">
      <c r="B30" s="22">
        <v>6</v>
      </c>
      <c r="C30" s="23">
        <v>32</v>
      </c>
      <c r="D30" s="23">
        <v>31</v>
      </c>
      <c r="E30" s="23">
        <v>27</v>
      </c>
      <c r="F30" s="1367"/>
      <c r="G30" s="60">
        <v>31</v>
      </c>
      <c r="H30" s="23">
        <v>20</v>
      </c>
      <c r="I30" s="119">
        <v>26</v>
      </c>
      <c r="J30" s="23">
        <v>26</v>
      </c>
      <c r="K30" s="35">
        <v>26</v>
      </c>
      <c r="L30" s="134">
        <v>18</v>
      </c>
      <c r="M30" s="23">
        <v>23</v>
      </c>
      <c r="N30" s="23">
        <v>30</v>
      </c>
      <c r="O30" s="134">
        <v>26</v>
      </c>
      <c r="P30" s="23">
        <v>30</v>
      </c>
      <c r="Q30" s="134">
        <v>28</v>
      </c>
      <c r="R30" s="23">
        <v>29</v>
      </c>
      <c r="S30" s="23">
        <v>27</v>
      </c>
      <c r="T30" s="23">
        <v>30</v>
      </c>
      <c r="U30" s="23">
        <v>24</v>
      </c>
      <c r="V30" s="23">
        <v>27</v>
      </c>
      <c r="W30" s="23">
        <v>27</v>
      </c>
      <c r="X30" s="23"/>
      <c r="Y30" s="23"/>
      <c r="Z30" s="24">
        <v>27</v>
      </c>
      <c r="AA30" s="24">
        <v>28</v>
      </c>
      <c r="AB30" s="24">
        <v>25</v>
      </c>
      <c r="AC30" s="34">
        <v>28</v>
      </c>
      <c r="AD30" s="24">
        <v>33</v>
      </c>
      <c r="AE30" s="42"/>
    </row>
    <row r="31" spans="2:31" x14ac:dyDescent="0.25">
      <c r="B31" s="22">
        <v>6</v>
      </c>
      <c r="C31" s="23">
        <v>32</v>
      </c>
      <c r="D31" s="23">
        <v>28</v>
      </c>
      <c r="E31" s="23"/>
      <c r="F31" s="1367"/>
      <c r="G31" s="60">
        <v>28</v>
      </c>
      <c r="H31" s="23"/>
      <c r="I31" s="120"/>
      <c r="J31" s="23">
        <v>25</v>
      </c>
      <c r="K31" s="35">
        <v>27</v>
      </c>
      <c r="L31" s="134"/>
      <c r="M31" s="23">
        <v>25</v>
      </c>
      <c r="N31" s="23">
        <v>25</v>
      </c>
      <c r="O31" s="134">
        <v>25</v>
      </c>
      <c r="P31" s="23"/>
      <c r="Q31" s="134">
        <v>28</v>
      </c>
      <c r="R31" s="23">
        <v>27</v>
      </c>
      <c r="S31" s="23"/>
      <c r="T31" s="23">
        <v>31</v>
      </c>
      <c r="U31" s="23"/>
      <c r="V31" s="78"/>
      <c r="W31" s="23">
        <v>25</v>
      </c>
      <c r="X31" s="23"/>
      <c r="Y31" s="23"/>
      <c r="Z31" s="24"/>
      <c r="AA31" s="24"/>
      <c r="AB31" s="24">
        <v>22</v>
      </c>
      <c r="AC31" s="34">
        <v>24</v>
      </c>
      <c r="AD31" s="24">
        <v>33</v>
      </c>
      <c r="AE31" s="42"/>
    </row>
    <row r="32" spans="2:31" x14ac:dyDescent="0.25">
      <c r="B32" s="22">
        <v>6</v>
      </c>
      <c r="C32" s="23">
        <v>34</v>
      </c>
      <c r="D32" s="23">
        <v>25</v>
      </c>
      <c r="E32" s="23"/>
      <c r="F32" s="1367"/>
      <c r="G32" s="60">
        <v>33</v>
      </c>
      <c r="H32" s="23"/>
      <c r="I32" s="120"/>
      <c r="J32" s="23">
        <v>25</v>
      </c>
      <c r="K32" s="35"/>
      <c r="L32" s="134"/>
      <c r="M32" s="23"/>
      <c r="N32" s="23"/>
      <c r="O32" s="134"/>
      <c r="P32" s="23"/>
      <c r="Q32" s="134">
        <v>29</v>
      </c>
      <c r="R32" s="23">
        <v>27</v>
      </c>
      <c r="S32" s="23"/>
      <c r="T32" s="23">
        <v>31</v>
      </c>
      <c r="U32" s="23"/>
      <c r="V32" s="23"/>
      <c r="W32" s="23"/>
      <c r="X32" s="23"/>
      <c r="Y32" s="23"/>
      <c r="Z32" s="24"/>
      <c r="AA32" s="24"/>
      <c r="AB32" s="24">
        <v>24</v>
      </c>
      <c r="AC32" s="137"/>
      <c r="AD32" s="24">
        <v>33</v>
      </c>
      <c r="AE32" s="42"/>
    </row>
    <row r="33" spans="2:31" x14ac:dyDescent="0.25">
      <c r="B33" s="25">
        <v>6</v>
      </c>
      <c r="C33" s="26"/>
      <c r="D33" s="26"/>
      <c r="E33" s="26"/>
      <c r="F33" s="1367"/>
      <c r="G33" s="67"/>
      <c r="H33" s="26"/>
      <c r="I33" s="121"/>
      <c r="J33" s="26">
        <v>25</v>
      </c>
      <c r="K33" s="36"/>
      <c r="L33" s="135"/>
      <c r="M33" s="26"/>
      <c r="N33" s="26"/>
      <c r="O33" s="26"/>
      <c r="P33" s="26"/>
      <c r="Q33" s="26">
        <v>30</v>
      </c>
      <c r="R33" s="36">
        <v>24</v>
      </c>
      <c r="S33" s="26"/>
      <c r="T33" s="26"/>
      <c r="U33" s="26"/>
      <c r="V33" s="26"/>
      <c r="W33" s="26"/>
      <c r="X33" s="26"/>
      <c r="Y33" s="26">
        <v>7</v>
      </c>
      <c r="Z33" s="27"/>
      <c r="AA33" s="27"/>
      <c r="AB33" s="27">
        <v>25</v>
      </c>
      <c r="AC33" s="138"/>
      <c r="AD33" s="27"/>
      <c r="AE33" s="43">
        <f>SUM(C29:AD33)</f>
        <v>2169</v>
      </c>
    </row>
    <row r="34" spans="2:31" x14ac:dyDescent="0.25">
      <c r="B34" s="28">
        <v>7</v>
      </c>
      <c r="C34" s="29">
        <v>32</v>
      </c>
      <c r="D34" s="85">
        <v>28</v>
      </c>
      <c r="E34" s="29">
        <v>29</v>
      </c>
      <c r="F34" s="29">
        <v>26</v>
      </c>
      <c r="G34" s="68">
        <v>26</v>
      </c>
      <c r="H34" s="29">
        <v>25</v>
      </c>
      <c r="I34" s="68">
        <v>28</v>
      </c>
      <c r="J34" s="29">
        <v>31</v>
      </c>
      <c r="K34" s="84">
        <v>28</v>
      </c>
      <c r="L34" s="85">
        <v>18</v>
      </c>
      <c r="M34" s="29">
        <v>25</v>
      </c>
      <c r="N34" s="29">
        <v>28</v>
      </c>
      <c r="O34" s="85">
        <v>27</v>
      </c>
      <c r="P34" s="29">
        <v>24</v>
      </c>
      <c r="Q34" s="85">
        <v>28</v>
      </c>
      <c r="R34" s="29">
        <v>32</v>
      </c>
      <c r="S34" s="29">
        <v>25</v>
      </c>
      <c r="T34" s="85">
        <v>30</v>
      </c>
      <c r="U34" s="85">
        <v>31</v>
      </c>
      <c r="V34" s="29">
        <v>26</v>
      </c>
      <c r="W34" s="29">
        <v>27</v>
      </c>
      <c r="X34" s="29">
        <v>14</v>
      </c>
      <c r="Y34" s="29">
        <v>12</v>
      </c>
      <c r="Z34" s="32">
        <v>22</v>
      </c>
      <c r="AA34" s="32">
        <v>30</v>
      </c>
      <c r="AB34" s="32">
        <v>26</v>
      </c>
      <c r="AC34" s="31">
        <v>22</v>
      </c>
      <c r="AD34" s="32">
        <v>26</v>
      </c>
      <c r="AE34" s="39"/>
    </row>
    <row r="35" spans="2:31" x14ac:dyDescent="0.25">
      <c r="B35" s="8">
        <v>7</v>
      </c>
      <c r="C35" s="3">
        <v>30</v>
      </c>
      <c r="D35" s="86">
        <v>20</v>
      </c>
      <c r="E35" s="3">
        <v>30</v>
      </c>
      <c r="F35" s="3">
        <v>26</v>
      </c>
      <c r="G35" s="57">
        <v>27</v>
      </c>
      <c r="H35" s="3">
        <v>27</v>
      </c>
      <c r="I35" s="57">
        <v>24</v>
      </c>
      <c r="J35" s="3">
        <v>31</v>
      </c>
      <c r="K35" s="81">
        <v>25</v>
      </c>
      <c r="L35" s="86">
        <v>17</v>
      </c>
      <c r="M35" s="3">
        <v>25</v>
      </c>
      <c r="N35" s="3">
        <v>29</v>
      </c>
      <c r="O35" s="86">
        <v>24</v>
      </c>
      <c r="P35" s="3">
        <v>26</v>
      </c>
      <c r="Q35" s="86">
        <v>30</v>
      </c>
      <c r="R35" s="3">
        <v>32</v>
      </c>
      <c r="S35" s="3">
        <v>25</v>
      </c>
      <c r="T35" s="86">
        <v>25</v>
      </c>
      <c r="U35" s="86"/>
      <c r="V35" s="3">
        <v>26</v>
      </c>
      <c r="W35" s="3">
        <v>23</v>
      </c>
      <c r="X35" s="3"/>
      <c r="Y35" s="3"/>
      <c r="Z35" s="5">
        <v>26</v>
      </c>
      <c r="AA35" s="5">
        <v>30</v>
      </c>
      <c r="AB35" s="5">
        <v>25</v>
      </c>
      <c r="AC35" s="10">
        <v>27</v>
      </c>
      <c r="AD35" s="5">
        <v>29</v>
      </c>
      <c r="AE35" s="39"/>
    </row>
    <row r="36" spans="2:31" x14ac:dyDescent="0.25">
      <c r="B36" s="8">
        <v>7</v>
      </c>
      <c r="C36" s="3">
        <v>30</v>
      </c>
      <c r="D36" s="86">
        <v>20</v>
      </c>
      <c r="E36" s="3"/>
      <c r="F36" s="3"/>
      <c r="G36" s="57">
        <v>31</v>
      </c>
      <c r="H36" s="3"/>
      <c r="I36" s="114"/>
      <c r="J36" s="3">
        <v>30</v>
      </c>
      <c r="K36" s="81">
        <v>26</v>
      </c>
      <c r="L36" s="86"/>
      <c r="M36" s="3">
        <v>27</v>
      </c>
      <c r="N36" s="3">
        <v>24</v>
      </c>
      <c r="O36" s="86">
        <v>28</v>
      </c>
      <c r="P36" s="3"/>
      <c r="Q36" s="86">
        <v>30</v>
      </c>
      <c r="R36" s="3">
        <v>31</v>
      </c>
      <c r="S36" s="3"/>
      <c r="T36" s="86">
        <v>30</v>
      </c>
      <c r="U36" s="86"/>
      <c r="V36" s="3">
        <v>12</v>
      </c>
      <c r="W36" s="3">
        <v>18</v>
      </c>
      <c r="X36" s="3"/>
      <c r="Y36" s="3"/>
      <c r="Z36" s="5"/>
      <c r="AA36" s="5"/>
      <c r="AB36" s="5">
        <v>24</v>
      </c>
      <c r="AC36" s="10">
        <v>23</v>
      </c>
      <c r="AD36" s="5">
        <v>29</v>
      </c>
      <c r="AE36" s="39"/>
    </row>
    <row r="37" spans="2:31" x14ac:dyDescent="0.25">
      <c r="B37" s="8">
        <v>7</v>
      </c>
      <c r="C37" s="3">
        <v>33</v>
      </c>
      <c r="D37" s="86">
        <v>22</v>
      </c>
      <c r="E37" s="3"/>
      <c r="F37" s="3"/>
      <c r="G37" s="57">
        <v>27</v>
      </c>
      <c r="H37" s="3"/>
      <c r="I37" s="114"/>
      <c r="J37" s="3">
        <v>31</v>
      </c>
      <c r="K37" s="81">
        <v>25</v>
      </c>
      <c r="L37" s="86"/>
      <c r="M37" s="3"/>
      <c r="N37" s="3"/>
      <c r="O37" s="86">
        <v>25</v>
      </c>
      <c r="P37" s="3"/>
      <c r="Q37" s="86">
        <v>28</v>
      </c>
      <c r="R37" s="3">
        <v>32</v>
      </c>
      <c r="S37" s="3"/>
      <c r="T37" s="86">
        <v>26</v>
      </c>
      <c r="U37" s="86"/>
      <c r="V37" s="3"/>
      <c r="W37" s="3"/>
      <c r="X37" s="3"/>
      <c r="Y37" s="3"/>
      <c r="Z37" s="5"/>
      <c r="AA37" s="5"/>
      <c r="AB37" s="5">
        <v>25</v>
      </c>
      <c r="AC37" s="10"/>
      <c r="AD37" s="5">
        <v>26</v>
      </c>
      <c r="AE37" s="39"/>
    </row>
    <row r="38" spans="2:31" x14ac:dyDescent="0.25">
      <c r="B38" s="15">
        <v>7</v>
      </c>
      <c r="C38" s="16"/>
      <c r="D38" s="102"/>
      <c r="E38" s="16"/>
      <c r="F38" s="16"/>
      <c r="G38" s="58"/>
      <c r="H38" s="16"/>
      <c r="I38" s="117"/>
      <c r="J38" s="16"/>
      <c r="K38" s="9"/>
      <c r="L38" s="102"/>
      <c r="M38" s="16"/>
      <c r="N38" s="16"/>
      <c r="O38" s="16"/>
      <c r="P38" s="16"/>
      <c r="Q38" s="16"/>
      <c r="R38" s="16"/>
      <c r="S38" s="16"/>
      <c r="T38" s="102"/>
      <c r="U38" s="102"/>
      <c r="V38" s="16"/>
      <c r="W38" s="16"/>
      <c r="X38" s="16"/>
      <c r="Y38" s="16"/>
      <c r="Z38" s="17"/>
      <c r="AA38" s="17"/>
      <c r="AB38" s="17">
        <v>26</v>
      </c>
      <c r="AC38" s="18"/>
      <c r="AD38" s="17"/>
      <c r="AE38" s="41">
        <f>SUM(C34:AD38)</f>
        <v>2124</v>
      </c>
    </row>
    <row r="39" spans="2:31" x14ac:dyDescent="0.25">
      <c r="B39" s="19">
        <v>8</v>
      </c>
      <c r="C39" s="20">
        <v>27</v>
      </c>
      <c r="D39" s="20">
        <v>30</v>
      </c>
      <c r="E39" s="20">
        <v>27</v>
      </c>
      <c r="F39" s="20">
        <v>26</v>
      </c>
      <c r="G39" s="59">
        <v>31</v>
      </c>
      <c r="H39" s="20">
        <v>22</v>
      </c>
      <c r="I39" s="118">
        <v>28</v>
      </c>
      <c r="J39" s="20">
        <v>28</v>
      </c>
      <c r="K39" s="83">
        <v>28</v>
      </c>
      <c r="L39" s="133">
        <v>19</v>
      </c>
      <c r="M39" s="20">
        <v>22</v>
      </c>
      <c r="N39" s="20">
        <v>28</v>
      </c>
      <c r="O39" s="133">
        <v>25</v>
      </c>
      <c r="P39" s="20">
        <v>31</v>
      </c>
      <c r="Q39" s="133">
        <v>30</v>
      </c>
      <c r="R39" s="20">
        <v>31</v>
      </c>
      <c r="S39" s="20">
        <v>26</v>
      </c>
      <c r="T39" s="20">
        <v>30</v>
      </c>
      <c r="U39" s="20">
        <v>22</v>
      </c>
      <c r="V39" s="20">
        <v>23</v>
      </c>
      <c r="W39" s="20">
        <v>19</v>
      </c>
      <c r="X39" s="20">
        <v>10</v>
      </c>
      <c r="Y39" s="20">
        <v>11</v>
      </c>
      <c r="Z39" s="21">
        <v>27</v>
      </c>
      <c r="AA39" s="21">
        <v>23</v>
      </c>
      <c r="AB39" s="21">
        <v>30</v>
      </c>
      <c r="AC39" s="140">
        <v>27</v>
      </c>
      <c r="AD39" s="21">
        <v>26</v>
      </c>
      <c r="AE39" s="42"/>
    </row>
    <row r="40" spans="2:31" x14ac:dyDescent="0.25">
      <c r="B40" s="22">
        <v>8</v>
      </c>
      <c r="C40" s="23">
        <v>29</v>
      </c>
      <c r="D40" s="23">
        <v>30</v>
      </c>
      <c r="E40" s="23">
        <v>26</v>
      </c>
      <c r="F40" s="23">
        <v>26</v>
      </c>
      <c r="G40" s="60">
        <v>33</v>
      </c>
      <c r="H40" s="23">
        <v>22</v>
      </c>
      <c r="I40" s="119">
        <v>31</v>
      </c>
      <c r="J40" s="23">
        <v>27</v>
      </c>
      <c r="K40" s="35">
        <v>30</v>
      </c>
      <c r="L40" s="134">
        <v>16</v>
      </c>
      <c r="M40" s="23">
        <v>17</v>
      </c>
      <c r="N40" s="23">
        <v>31</v>
      </c>
      <c r="O40" s="134">
        <v>25</v>
      </c>
      <c r="P40" s="23">
        <v>31</v>
      </c>
      <c r="Q40" s="134">
        <v>31</v>
      </c>
      <c r="R40" s="23">
        <v>30</v>
      </c>
      <c r="S40" s="23">
        <v>26</v>
      </c>
      <c r="T40" s="23">
        <v>31</v>
      </c>
      <c r="U40" s="23">
        <v>13</v>
      </c>
      <c r="V40" s="23">
        <v>25</v>
      </c>
      <c r="W40" s="23">
        <v>17</v>
      </c>
      <c r="X40" s="23">
        <v>8</v>
      </c>
      <c r="Y40" s="23">
        <v>6</v>
      </c>
      <c r="Z40" s="24"/>
      <c r="AA40" s="24">
        <v>24</v>
      </c>
      <c r="AB40" s="24">
        <v>28</v>
      </c>
      <c r="AC40" s="34">
        <v>27</v>
      </c>
      <c r="AD40" s="24">
        <v>27</v>
      </c>
      <c r="AE40" s="42"/>
    </row>
    <row r="41" spans="2:31" x14ac:dyDescent="0.25">
      <c r="B41" s="22">
        <v>8</v>
      </c>
      <c r="C41" s="23">
        <v>30</v>
      </c>
      <c r="D41" s="23">
        <v>27</v>
      </c>
      <c r="E41" s="23"/>
      <c r="F41" s="23">
        <v>26</v>
      </c>
      <c r="G41" s="60">
        <v>17</v>
      </c>
      <c r="H41" s="23"/>
      <c r="I41" s="120"/>
      <c r="J41" s="23">
        <v>28</v>
      </c>
      <c r="K41" s="35">
        <v>29</v>
      </c>
      <c r="L41" s="134"/>
      <c r="M41" s="23">
        <v>24</v>
      </c>
      <c r="N41" s="23">
        <v>28</v>
      </c>
      <c r="O41" s="134">
        <v>25</v>
      </c>
      <c r="P41" s="23"/>
      <c r="Q41" s="134">
        <v>28</v>
      </c>
      <c r="R41" s="23">
        <v>31</v>
      </c>
      <c r="S41" s="23"/>
      <c r="T41" s="23">
        <v>31</v>
      </c>
      <c r="U41" s="23"/>
      <c r="V41" s="23"/>
      <c r="W41" s="23"/>
      <c r="X41" s="23">
        <v>7</v>
      </c>
      <c r="Y41" s="23"/>
      <c r="Z41" s="24"/>
      <c r="AA41" s="24"/>
      <c r="AB41" s="24">
        <v>27</v>
      </c>
      <c r="AC41" s="34">
        <v>25</v>
      </c>
      <c r="AD41" s="24">
        <v>28</v>
      </c>
      <c r="AE41" s="42"/>
    </row>
    <row r="42" spans="2:31" x14ac:dyDescent="0.25">
      <c r="B42" s="22">
        <v>8</v>
      </c>
      <c r="C42" s="23">
        <v>27</v>
      </c>
      <c r="D42" s="23"/>
      <c r="E42" s="23"/>
      <c r="F42" s="23"/>
      <c r="G42" s="60"/>
      <c r="H42" s="23"/>
      <c r="I42" s="120"/>
      <c r="J42" s="23">
        <v>26</v>
      </c>
      <c r="K42" s="35">
        <v>27</v>
      </c>
      <c r="L42" s="134"/>
      <c r="M42" s="23"/>
      <c r="N42" s="23"/>
      <c r="O42" s="134"/>
      <c r="P42" s="23"/>
      <c r="Q42" s="23">
        <v>28</v>
      </c>
      <c r="R42" s="23">
        <v>30</v>
      </c>
      <c r="S42" s="23"/>
      <c r="T42" s="23">
        <v>31</v>
      </c>
      <c r="U42" s="23"/>
      <c r="V42" s="23"/>
      <c r="W42" s="23"/>
      <c r="X42" s="23"/>
      <c r="Y42" s="23"/>
      <c r="Z42" s="24"/>
      <c r="AA42" s="24"/>
      <c r="AB42" s="24">
        <v>28</v>
      </c>
      <c r="AC42" s="34"/>
      <c r="AD42" s="24">
        <v>26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4"/>
      <c r="H43" s="26"/>
      <c r="I43" s="121"/>
      <c r="J43" s="26"/>
      <c r="K43" s="36"/>
      <c r="L43" s="135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7"/>
      <c r="AA43" s="27"/>
      <c r="AB43" s="27"/>
      <c r="AC43" s="138"/>
      <c r="AD43" s="27"/>
      <c r="AE43" s="43">
        <f>SUM(C39:AD43)</f>
        <v>2008</v>
      </c>
    </row>
    <row r="44" spans="2:31" x14ac:dyDescent="0.25">
      <c r="B44" s="28">
        <v>9</v>
      </c>
      <c r="C44" s="29">
        <v>29</v>
      </c>
      <c r="D44" s="85">
        <v>28</v>
      </c>
      <c r="E44" s="29">
        <v>24</v>
      </c>
      <c r="F44" s="29">
        <v>26</v>
      </c>
      <c r="G44" s="68">
        <v>28</v>
      </c>
      <c r="H44" s="29">
        <v>28</v>
      </c>
      <c r="I44" s="123">
        <v>27</v>
      </c>
      <c r="J44" s="29">
        <v>25</v>
      </c>
      <c r="K44" s="84">
        <v>30</v>
      </c>
      <c r="L44" s="85">
        <v>23</v>
      </c>
      <c r="M44" s="29">
        <v>26</v>
      </c>
      <c r="N44" s="29">
        <v>25</v>
      </c>
      <c r="O44" s="85">
        <v>29</v>
      </c>
      <c r="P44" s="29">
        <v>31</v>
      </c>
      <c r="Q44" s="29">
        <v>30</v>
      </c>
      <c r="R44" s="29">
        <v>27</v>
      </c>
      <c r="S44" s="29">
        <v>26</v>
      </c>
      <c r="T44" s="85">
        <v>32</v>
      </c>
      <c r="U44" s="85">
        <v>31</v>
      </c>
      <c r="V44" s="29">
        <v>29</v>
      </c>
      <c r="W44" s="29">
        <v>27</v>
      </c>
      <c r="X44" s="29">
        <v>11</v>
      </c>
      <c r="Y44" s="29">
        <v>10</v>
      </c>
      <c r="Z44" s="31">
        <v>27</v>
      </c>
      <c r="AA44" s="31">
        <v>26</v>
      </c>
      <c r="AB44" s="32">
        <v>33</v>
      </c>
      <c r="AC44" s="31">
        <v>21</v>
      </c>
      <c r="AD44" s="32">
        <v>26</v>
      </c>
      <c r="AE44" s="39"/>
    </row>
    <row r="45" spans="2:31" x14ac:dyDescent="0.25">
      <c r="B45" s="8">
        <v>9</v>
      </c>
      <c r="C45" s="3">
        <v>31</v>
      </c>
      <c r="D45" s="86">
        <v>31</v>
      </c>
      <c r="E45" s="3">
        <v>24</v>
      </c>
      <c r="F45" s="3">
        <v>25</v>
      </c>
      <c r="G45" s="57">
        <v>27</v>
      </c>
      <c r="H45" s="3">
        <v>30</v>
      </c>
      <c r="I45" s="114">
        <v>26</v>
      </c>
      <c r="J45" s="3">
        <v>24</v>
      </c>
      <c r="K45" s="81">
        <v>30</v>
      </c>
      <c r="L45" s="86">
        <v>29</v>
      </c>
      <c r="M45" s="3">
        <v>24</v>
      </c>
      <c r="N45" s="3">
        <v>26</v>
      </c>
      <c r="O45" s="86">
        <v>25</v>
      </c>
      <c r="P45" s="3"/>
      <c r="Q45" s="3">
        <v>28</v>
      </c>
      <c r="R45" s="3">
        <v>26</v>
      </c>
      <c r="S45" s="3">
        <v>26</v>
      </c>
      <c r="T45" s="86">
        <v>32</v>
      </c>
      <c r="U45" s="86"/>
      <c r="V45" s="79">
        <v>30</v>
      </c>
      <c r="W45" s="3">
        <v>31</v>
      </c>
      <c r="X45" s="3"/>
      <c r="Y45" s="3"/>
      <c r="Z45" s="10">
        <v>25</v>
      </c>
      <c r="AA45" s="10">
        <v>25</v>
      </c>
      <c r="AB45" s="5">
        <v>30</v>
      </c>
      <c r="AC45" s="10">
        <v>26</v>
      </c>
      <c r="AD45" s="5">
        <v>21</v>
      </c>
      <c r="AE45" s="39"/>
    </row>
    <row r="46" spans="2:31" x14ac:dyDescent="0.25">
      <c r="B46" s="8">
        <v>9</v>
      </c>
      <c r="C46" s="3">
        <v>32</v>
      </c>
      <c r="D46" s="86"/>
      <c r="E46" s="3">
        <v>17</v>
      </c>
      <c r="F46" s="3">
        <v>26</v>
      </c>
      <c r="G46" s="57">
        <v>24</v>
      </c>
      <c r="H46" s="3"/>
      <c r="I46" s="114"/>
      <c r="J46" s="3">
        <v>25</v>
      </c>
      <c r="K46" s="81">
        <v>29</v>
      </c>
      <c r="L46" s="86"/>
      <c r="M46" s="3">
        <v>27</v>
      </c>
      <c r="N46" s="3">
        <v>26</v>
      </c>
      <c r="O46" s="86">
        <v>26</v>
      </c>
      <c r="P46" s="3"/>
      <c r="Q46" s="3">
        <v>30</v>
      </c>
      <c r="R46" s="3">
        <v>30</v>
      </c>
      <c r="S46" s="3"/>
      <c r="T46" s="86">
        <v>31</v>
      </c>
      <c r="U46" s="86"/>
      <c r="V46" s="3"/>
      <c r="W46" s="3"/>
      <c r="X46" s="3"/>
      <c r="Y46" s="3"/>
      <c r="Z46" s="5"/>
      <c r="AA46" s="5"/>
      <c r="AB46" s="5">
        <v>29</v>
      </c>
      <c r="AC46" s="10">
        <v>26</v>
      </c>
      <c r="AD46" s="5">
        <v>25</v>
      </c>
      <c r="AE46" s="39"/>
    </row>
    <row r="47" spans="2:31" x14ac:dyDescent="0.25">
      <c r="B47" s="8">
        <v>9</v>
      </c>
      <c r="C47" s="3">
        <v>32</v>
      </c>
      <c r="D47" s="86"/>
      <c r="E47" s="3"/>
      <c r="F47" s="3"/>
      <c r="G47" s="69">
        <v>26</v>
      </c>
      <c r="H47" s="3"/>
      <c r="I47" s="114"/>
      <c r="J47" s="3">
        <v>23</v>
      </c>
      <c r="K47" s="81">
        <v>28</v>
      </c>
      <c r="L47" s="86"/>
      <c r="M47" s="3"/>
      <c r="N47" s="3"/>
      <c r="O47" s="3"/>
      <c r="P47" s="3"/>
      <c r="Q47" s="3"/>
      <c r="R47" s="3">
        <v>27</v>
      </c>
      <c r="S47" s="3"/>
      <c r="T47" s="86"/>
      <c r="U47" s="86"/>
      <c r="V47" s="3"/>
      <c r="W47" s="3"/>
      <c r="X47" s="3"/>
      <c r="Y47" s="3">
        <v>5</v>
      </c>
      <c r="Z47" s="5"/>
      <c r="AA47" s="5"/>
      <c r="AB47" s="5"/>
      <c r="AC47" s="10"/>
      <c r="AD47" s="5">
        <v>25</v>
      </c>
      <c r="AE47" s="39"/>
    </row>
    <row r="48" spans="2:31" x14ac:dyDescent="0.25">
      <c r="B48" s="15">
        <v>9</v>
      </c>
      <c r="C48" s="16"/>
      <c r="D48" s="102"/>
      <c r="E48" s="16"/>
      <c r="F48" s="16"/>
      <c r="G48" s="70">
        <v>25</v>
      </c>
      <c r="H48" s="16"/>
      <c r="I48" s="117"/>
      <c r="J48" s="16"/>
      <c r="K48" s="9"/>
      <c r="L48" s="102"/>
      <c r="M48" s="16"/>
      <c r="N48" s="16"/>
      <c r="O48" s="16"/>
      <c r="P48" s="16"/>
      <c r="Q48" s="16"/>
      <c r="R48" s="16"/>
      <c r="S48" s="16"/>
      <c r="T48" s="102"/>
      <c r="U48" s="102"/>
      <c r="V48" s="16"/>
      <c r="W48" s="16"/>
      <c r="X48" s="16"/>
      <c r="Y48" s="44">
        <v>9</v>
      </c>
      <c r="Z48" s="45"/>
      <c r="AA48" s="45"/>
      <c r="AB48" s="17"/>
      <c r="AC48" s="18"/>
      <c r="AD48" s="17"/>
      <c r="AE48" s="41">
        <f>SUM(C44:AD48)</f>
        <v>1990</v>
      </c>
    </row>
    <row r="49" spans="1:31" x14ac:dyDescent="0.25">
      <c r="B49" s="47" t="s">
        <v>28</v>
      </c>
      <c r="C49" s="48">
        <f t="shared" ref="C49:X49" si="3">SUM(C24:C48)</f>
        <v>616</v>
      </c>
      <c r="D49" s="48">
        <f t="shared" si="3"/>
        <v>443</v>
      </c>
      <c r="E49" s="48">
        <f t="shared" si="3"/>
        <v>316</v>
      </c>
      <c r="F49" s="48">
        <f t="shared" si="3"/>
        <v>207</v>
      </c>
      <c r="G49" s="48">
        <f t="shared" si="3"/>
        <v>587</v>
      </c>
      <c r="H49" s="48">
        <f t="shared" si="3"/>
        <v>236</v>
      </c>
      <c r="I49" s="48">
        <f t="shared" si="3"/>
        <v>278</v>
      </c>
      <c r="J49" s="48">
        <f t="shared" si="3"/>
        <v>568</v>
      </c>
      <c r="K49" s="48">
        <f t="shared" si="3"/>
        <v>510</v>
      </c>
      <c r="L49" s="48">
        <f t="shared" si="3"/>
        <v>208</v>
      </c>
      <c r="M49" s="48">
        <f t="shared" si="3"/>
        <v>359</v>
      </c>
      <c r="N49" s="48">
        <f t="shared" si="3"/>
        <v>418</v>
      </c>
      <c r="O49" s="48">
        <f t="shared" si="3"/>
        <v>432</v>
      </c>
      <c r="P49" s="48">
        <f t="shared" si="3"/>
        <v>267</v>
      </c>
      <c r="Q49" s="48">
        <f t="shared" si="3"/>
        <v>611</v>
      </c>
      <c r="R49" s="48">
        <f t="shared" si="3"/>
        <v>652</v>
      </c>
      <c r="S49" s="48">
        <f t="shared" si="3"/>
        <v>264</v>
      </c>
      <c r="T49" s="48">
        <f t="shared" si="3"/>
        <v>572</v>
      </c>
      <c r="U49" s="48">
        <f t="shared" si="3"/>
        <v>174</v>
      </c>
      <c r="V49" s="48">
        <f t="shared" si="3"/>
        <v>273</v>
      </c>
      <c r="W49" s="48">
        <f t="shared" si="3"/>
        <v>319</v>
      </c>
      <c r="X49" s="48">
        <f t="shared" si="3"/>
        <v>75</v>
      </c>
      <c r="Y49" s="48">
        <v>77</v>
      </c>
      <c r="Z49" s="48">
        <f t="shared" ref="Z49:AE49" si="4">SUM(Z24:Z48)</f>
        <v>228</v>
      </c>
      <c r="AA49" s="48">
        <f t="shared" si="4"/>
        <v>273</v>
      </c>
      <c r="AB49" s="48">
        <f t="shared" si="4"/>
        <v>569</v>
      </c>
      <c r="AC49" s="48">
        <f t="shared" si="4"/>
        <v>379</v>
      </c>
      <c r="AD49" s="48">
        <f t="shared" si="4"/>
        <v>570</v>
      </c>
      <c r="AE49" s="48">
        <f t="shared" si="4"/>
        <v>10481</v>
      </c>
    </row>
    <row r="50" spans="1:31" x14ac:dyDescent="0.25">
      <c r="B50" s="49">
        <v>10</v>
      </c>
      <c r="C50" s="50">
        <v>32</v>
      </c>
      <c r="D50" s="50">
        <v>28</v>
      </c>
      <c r="E50" s="146">
        <v>21</v>
      </c>
      <c r="F50" s="50">
        <v>27</v>
      </c>
      <c r="G50" s="147">
        <v>24</v>
      </c>
      <c r="H50" s="146">
        <v>17</v>
      </c>
      <c r="I50" s="125">
        <v>28</v>
      </c>
      <c r="J50" s="50">
        <v>27</v>
      </c>
      <c r="K50" s="88">
        <v>29</v>
      </c>
      <c r="L50" s="141">
        <v>18</v>
      </c>
      <c r="M50" s="50">
        <v>27</v>
      </c>
      <c r="N50" s="50">
        <v>31</v>
      </c>
      <c r="O50" s="50">
        <v>25</v>
      </c>
      <c r="P50" s="141">
        <v>25</v>
      </c>
      <c r="Q50" s="133">
        <v>28</v>
      </c>
      <c r="R50" s="50">
        <v>28</v>
      </c>
      <c r="S50" s="50">
        <v>25</v>
      </c>
      <c r="T50" s="50">
        <v>26</v>
      </c>
      <c r="U50" s="146">
        <v>12</v>
      </c>
      <c r="V50" s="146">
        <v>21</v>
      </c>
      <c r="W50" s="146">
        <v>14</v>
      </c>
      <c r="X50" s="50"/>
      <c r="Y50" s="50">
        <v>0</v>
      </c>
      <c r="Z50" s="148">
        <v>14</v>
      </c>
      <c r="AA50" s="51">
        <v>27</v>
      </c>
      <c r="AB50" s="51">
        <v>32</v>
      </c>
      <c r="AC50" s="51">
        <v>25</v>
      </c>
      <c r="AD50" s="51">
        <v>32</v>
      </c>
      <c r="AE50" s="52"/>
    </row>
    <row r="51" spans="1:31" x14ac:dyDescent="0.25">
      <c r="B51" s="22">
        <v>10</v>
      </c>
      <c r="C51" s="23">
        <v>34</v>
      </c>
      <c r="D51" s="23"/>
      <c r="E51" s="23"/>
      <c r="F51" s="23">
        <v>25</v>
      </c>
      <c r="G51" s="149">
        <v>26</v>
      </c>
      <c r="H51" s="23"/>
      <c r="I51" s="120"/>
      <c r="J51" s="23">
        <v>27</v>
      </c>
      <c r="K51" s="35"/>
      <c r="L51" s="134">
        <v>19</v>
      </c>
      <c r="M51" s="23"/>
      <c r="N51" s="23"/>
      <c r="O51" s="23">
        <v>25</v>
      </c>
      <c r="P51" s="23"/>
      <c r="Q51" s="134">
        <v>26</v>
      </c>
      <c r="R51" s="23">
        <v>29</v>
      </c>
      <c r="S51" s="23">
        <v>24</v>
      </c>
      <c r="T51" s="23">
        <v>27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32</v>
      </c>
      <c r="AE51" s="42"/>
    </row>
    <row r="52" spans="1:31" x14ac:dyDescent="0.25">
      <c r="B52" s="25">
        <v>10</v>
      </c>
      <c r="C52" s="26"/>
      <c r="D52" s="26"/>
      <c r="E52" s="26"/>
      <c r="F52" s="26">
        <v>26</v>
      </c>
      <c r="G52" s="67"/>
      <c r="H52" s="26"/>
      <c r="I52" s="121"/>
      <c r="J52" s="26">
        <v>27</v>
      </c>
      <c r="K52" s="36"/>
      <c r="L52" s="135"/>
      <c r="M52" s="26"/>
      <c r="N52" s="26"/>
      <c r="O52" s="26"/>
      <c r="P52" s="26"/>
      <c r="Q52" s="26">
        <v>25</v>
      </c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19</v>
      </c>
      <c r="AC52" s="27"/>
      <c r="AD52" s="27"/>
      <c r="AE52" s="53">
        <f>SUM(C50:AD52)</f>
        <v>1066</v>
      </c>
    </row>
    <row r="53" spans="1:31" x14ac:dyDescent="0.25">
      <c r="B53" s="28">
        <v>11</v>
      </c>
      <c r="C53" s="29">
        <v>26</v>
      </c>
      <c r="D53" s="85">
        <v>20</v>
      </c>
      <c r="E53" s="29">
        <v>28</v>
      </c>
      <c r="F53" s="29">
        <v>26</v>
      </c>
      <c r="G53" s="68">
        <v>25</v>
      </c>
      <c r="H53" s="29">
        <v>20</v>
      </c>
      <c r="I53" s="123">
        <v>23</v>
      </c>
      <c r="J53" s="29">
        <v>27</v>
      </c>
      <c r="K53" s="84">
        <v>31</v>
      </c>
      <c r="L53" s="85">
        <v>21</v>
      </c>
      <c r="M53" s="29">
        <v>21</v>
      </c>
      <c r="N53" s="29">
        <v>28</v>
      </c>
      <c r="O53" s="142">
        <v>24</v>
      </c>
      <c r="P53" s="29">
        <v>24</v>
      </c>
      <c r="Q53" s="29">
        <v>33</v>
      </c>
      <c r="R53" s="29">
        <v>26</v>
      </c>
      <c r="S53" s="29">
        <v>21</v>
      </c>
      <c r="T53" s="85">
        <v>28</v>
      </c>
      <c r="U53" s="85">
        <v>19</v>
      </c>
      <c r="V53" s="29">
        <v>20</v>
      </c>
      <c r="W53" s="29">
        <v>23</v>
      </c>
      <c r="X53" s="29"/>
      <c r="Y53" s="29">
        <v>2</v>
      </c>
      <c r="Z53" s="32">
        <v>19</v>
      </c>
      <c r="AA53" s="32">
        <v>25</v>
      </c>
      <c r="AB53" s="32">
        <v>25</v>
      </c>
      <c r="AC53" s="32">
        <v>29</v>
      </c>
      <c r="AD53" s="32">
        <v>25</v>
      </c>
      <c r="AE53" s="39"/>
    </row>
    <row r="54" spans="1:31" x14ac:dyDescent="0.25">
      <c r="B54" s="8">
        <v>11</v>
      </c>
      <c r="C54" s="3">
        <v>24</v>
      </c>
      <c r="D54" s="86"/>
      <c r="E54" s="3"/>
      <c r="F54" s="3">
        <v>27</v>
      </c>
      <c r="G54" s="69">
        <v>27</v>
      </c>
      <c r="H54" s="3"/>
      <c r="I54" s="114"/>
      <c r="J54" s="3">
        <v>26</v>
      </c>
      <c r="K54" s="81"/>
      <c r="L54" s="86">
        <v>16</v>
      </c>
      <c r="M54" s="3"/>
      <c r="N54" s="3"/>
      <c r="O54" s="86">
        <v>22</v>
      </c>
      <c r="P54" s="3"/>
      <c r="Q54" s="3">
        <v>30</v>
      </c>
      <c r="R54" s="3">
        <v>21</v>
      </c>
      <c r="S54" s="3">
        <v>19</v>
      </c>
      <c r="T54" s="86">
        <v>29</v>
      </c>
      <c r="U54" s="86"/>
      <c r="V54" s="3"/>
      <c r="W54" s="3"/>
      <c r="X54" s="3"/>
      <c r="Y54" s="3"/>
      <c r="Z54" s="5"/>
      <c r="AA54" s="5"/>
      <c r="AB54" s="5">
        <v>32</v>
      </c>
      <c r="AC54" s="5"/>
      <c r="AD54" s="5">
        <v>30</v>
      </c>
      <c r="AE54" s="39"/>
    </row>
    <row r="55" spans="1:31" x14ac:dyDescent="0.25">
      <c r="B55" s="11">
        <v>11</v>
      </c>
      <c r="C55" s="12"/>
      <c r="D55" s="101"/>
      <c r="E55" s="12"/>
      <c r="F55" s="12">
        <v>25</v>
      </c>
      <c r="G55" s="72"/>
      <c r="H55" s="12"/>
      <c r="I55" s="115"/>
      <c r="J55" s="12">
        <v>19</v>
      </c>
      <c r="K55" s="82"/>
      <c r="L55" s="101"/>
      <c r="M55" s="12"/>
      <c r="N55" s="12"/>
      <c r="O55" s="12"/>
      <c r="P55" s="12"/>
      <c r="Q55" s="12"/>
      <c r="R55" s="12"/>
      <c r="S55" s="12"/>
      <c r="T55" s="101"/>
      <c r="U55" s="101"/>
      <c r="V55" s="12"/>
      <c r="W55" s="12"/>
      <c r="X55" s="12"/>
      <c r="Y55" s="12"/>
      <c r="Z55" s="13"/>
      <c r="AA55" s="13"/>
      <c r="AB55" s="13">
        <v>32</v>
      </c>
      <c r="AC55" s="54"/>
      <c r="AD55" s="13"/>
      <c r="AE55" s="39"/>
    </row>
    <row r="56" spans="1:31" x14ac:dyDescent="0.25">
      <c r="B56" s="11" t="s">
        <v>29</v>
      </c>
      <c r="C56" s="16"/>
      <c r="D56" s="102"/>
      <c r="E56" s="16"/>
      <c r="F56" s="16"/>
      <c r="G56" s="70"/>
      <c r="H56" s="16"/>
      <c r="I56" s="117"/>
      <c r="J56" s="16"/>
      <c r="K56" s="9"/>
      <c r="L56" s="102"/>
      <c r="M56" s="16"/>
      <c r="N56" s="16"/>
      <c r="O56" s="16"/>
      <c r="P56" s="16"/>
      <c r="Q56" s="16"/>
      <c r="R56" s="16"/>
      <c r="S56" s="16"/>
      <c r="T56" s="102"/>
      <c r="U56" s="102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1018</v>
      </c>
    </row>
    <row r="57" spans="1:31" x14ac:dyDescent="0.25">
      <c r="B57" s="37" t="s">
        <v>30</v>
      </c>
      <c r="C57" s="38">
        <f t="shared" ref="C57:AD57" si="5">SUM(C50:C56)</f>
        <v>116</v>
      </c>
      <c r="D57" s="38">
        <f t="shared" si="5"/>
        <v>48</v>
      </c>
      <c r="E57" s="38">
        <f t="shared" si="5"/>
        <v>49</v>
      </c>
      <c r="F57" s="38">
        <f t="shared" si="5"/>
        <v>156</v>
      </c>
      <c r="G57" s="73">
        <f t="shared" si="5"/>
        <v>102</v>
      </c>
      <c r="H57" s="38">
        <f t="shared" si="5"/>
        <v>37</v>
      </c>
      <c r="I57" s="38">
        <f t="shared" si="5"/>
        <v>51</v>
      </c>
      <c r="J57" s="38">
        <f t="shared" si="5"/>
        <v>153</v>
      </c>
      <c r="K57" s="38">
        <f t="shared" si="5"/>
        <v>60</v>
      </c>
      <c r="L57" s="38">
        <f t="shared" si="5"/>
        <v>74</v>
      </c>
      <c r="M57" s="38">
        <f t="shared" si="5"/>
        <v>48</v>
      </c>
      <c r="N57" s="38">
        <f t="shared" si="5"/>
        <v>59</v>
      </c>
      <c r="O57" s="38">
        <f t="shared" si="5"/>
        <v>96</v>
      </c>
      <c r="P57" s="38">
        <f t="shared" si="5"/>
        <v>49</v>
      </c>
      <c r="Q57" s="38">
        <f t="shared" si="5"/>
        <v>142</v>
      </c>
      <c r="R57" s="38">
        <f t="shared" si="5"/>
        <v>104</v>
      </c>
      <c r="S57" s="38">
        <f t="shared" si="5"/>
        <v>89</v>
      </c>
      <c r="T57" s="38">
        <f t="shared" si="5"/>
        <v>110</v>
      </c>
      <c r="U57" s="38">
        <f t="shared" si="5"/>
        <v>31</v>
      </c>
      <c r="V57" s="38">
        <f t="shared" si="5"/>
        <v>41</v>
      </c>
      <c r="W57" s="38">
        <f t="shared" si="5"/>
        <v>37</v>
      </c>
      <c r="X57" s="38">
        <f t="shared" si="5"/>
        <v>0</v>
      </c>
      <c r="Y57" s="38">
        <f t="shared" si="5"/>
        <v>2</v>
      </c>
      <c r="Z57" s="38">
        <f t="shared" si="5"/>
        <v>33</v>
      </c>
      <c r="AA57" s="38">
        <f t="shared" si="5"/>
        <v>52</v>
      </c>
      <c r="AB57" s="38">
        <f t="shared" si="5"/>
        <v>172</v>
      </c>
      <c r="AC57" s="38">
        <f t="shared" si="5"/>
        <v>54</v>
      </c>
      <c r="AD57" s="38">
        <f t="shared" si="5"/>
        <v>119</v>
      </c>
      <c r="AE57" s="38">
        <f>SUM(AE51:AE56)</f>
        <v>2084</v>
      </c>
    </row>
    <row r="58" spans="1:31" x14ac:dyDescent="0.25">
      <c r="G58"/>
      <c r="I58"/>
      <c r="K58"/>
      <c r="T58"/>
    </row>
    <row r="59" spans="1:31" s="107" customFormat="1" ht="12" x14ac:dyDescent="0.2">
      <c r="C59" s="56">
        <f t="shared" ref="C59:AE59" si="6">C23+C49+C57</f>
        <v>1257</v>
      </c>
      <c r="D59" s="56">
        <f t="shared" si="6"/>
        <v>922</v>
      </c>
      <c r="E59" s="56">
        <f t="shared" si="6"/>
        <v>709</v>
      </c>
      <c r="F59" s="56">
        <f t="shared" si="6"/>
        <v>363</v>
      </c>
      <c r="G59" s="56">
        <f t="shared" si="6"/>
        <v>1211</v>
      </c>
      <c r="H59" s="56">
        <f t="shared" si="6"/>
        <v>485</v>
      </c>
      <c r="I59" s="126">
        <f t="shared" si="6"/>
        <v>644</v>
      </c>
      <c r="J59" s="56">
        <f t="shared" si="6"/>
        <v>1309</v>
      </c>
      <c r="K59" s="56">
        <f t="shared" si="6"/>
        <v>948</v>
      </c>
      <c r="L59" s="56">
        <f t="shared" si="6"/>
        <v>448</v>
      </c>
      <c r="M59" s="56">
        <f t="shared" si="6"/>
        <v>708</v>
      </c>
      <c r="N59" s="56">
        <f t="shared" si="6"/>
        <v>841</v>
      </c>
      <c r="O59" s="56">
        <f t="shared" si="6"/>
        <v>872</v>
      </c>
      <c r="P59" s="56">
        <f t="shared" si="6"/>
        <v>570</v>
      </c>
      <c r="Q59" s="56">
        <f t="shared" si="6"/>
        <v>782</v>
      </c>
      <c r="R59" s="56">
        <f t="shared" si="6"/>
        <v>1344</v>
      </c>
      <c r="S59" s="56">
        <f t="shared" si="6"/>
        <v>597</v>
      </c>
      <c r="T59" s="56">
        <f t="shared" si="6"/>
        <v>1270</v>
      </c>
      <c r="U59" s="56">
        <f t="shared" si="6"/>
        <v>371</v>
      </c>
      <c r="V59" s="56">
        <f t="shared" si="6"/>
        <v>548</v>
      </c>
      <c r="W59" s="56">
        <f t="shared" si="6"/>
        <v>661</v>
      </c>
      <c r="X59" s="56">
        <f t="shared" si="6"/>
        <v>149</v>
      </c>
      <c r="Y59" s="56">
        <f t="shared" si="6"/>
        <v>125</v>
      </c>
      <c r="Z59" s="56">
        <f t="shared" si="6"/>
        <v>439</v>
      </c>
      <c r="AA59" s="56">
        <f t="shared" si="6"/>
        <v>559</v>
      </c>
      <c r="AB59" s="56">
        <f t="shared" si="6"/>
        <v>1260</v>
      </c>
      <c r="AC59" s="56">
        <f t="shared" si="6"/>
        <v>752</v>
      </c>
      <c r="AD59" s="56">
        <f t="shared" si="6"/>
        <v>1210</v>
      </c>
      <c r="AE59" s="56">
        <f t="shared" si="6"/>
        <v>21885</v>
      </c>
    </row>
    <row r="60" spans="1:31" x14ac:dyDescent="0.25">
      <c r="G60"/>
      <c r="I60"/>
      <c r="K60"/>
      <c r="T60"/>
    </row>
    <row r="61" spans="1:31" s="143" customFormat="1" ht="11.25" x14ac:dyDescent="0.2">
      <c r="B61" s="110" t="s">
        <v>56</v>
      </c>
      <c r="C61" s="143">
        <v>41</v>
      </c>
      <c r="D61" s="143">
        <v>32</v>
      </c>
      <c r="E61" s="143">
        <v>26</v>
      </c>
      <c r="F61" s="143">
        <v>14</v>
      </c>
      <c r="G61" s="143">
        <v>44</v>
      </c>
      <c r="H61" s="143">
        <v>20</v>
      </c>
      <c r="I61" s="144">
        <v>23</v>
      </c>
      <c r="J61" s="143">
        <v>47</v>
      </c>
      <c r="K61" s="145">
        <v>34</v>
      </c>
      <c r="L61" s="143">
        <v>22</v>
      </c>
      <c r="M61" s="143">
        <v>28</v>
      </c>
      <c r="N61" s="143">
        <v>29</v>
      </c>
      <c r="O61" s="143">
        <v>32</v>
      </c>
      <c r="P61" s="143">
        <v>20</v>
      </c>
      <c r="Q61" s="143">
        <v>45</v>
      </c>
      <c r="R61" s="143">
        <v>45</v>
      </c>
      <c r="S61" s="143">
        <v>23</v>
      </c>
      <c r="T61" s="145">
        <v>43</v>
      </c>
      <c r="U61" s="143">
        <v>15</v>
      </c>
      <c r="V61" s="143">
        <v>21</v>
      </c>
      <c r="W61" s="143">
        <v>26</v>
      </c>
      <c r="X61" s="143">
        <v>13</v>
      </c>
      <c r="Y61" s="143">
        <v>16</v>
      </c>
      <c r="Z61" s="143">
        <v>19</v>
      </c>
      <c r="AA61" s="143">
        <v>20</v>
      </c>
      <c r="AB61" s="143">
        <v>45</v>
      </c>
      <c r="AC61" s="143">
        <v>29</v>
      </c>
      <c r="AD61" s="143">
        <v>41</v>
      </c>
      <c r="AE61" s="143">
        <f>SUM(C61:AD61)</f>
        <v>813</v>
      </c>
    </row>
    <row r="62" spans="1:31" x14ac:dyDescent="0.25">
      <c r="A62" s="143"/>
      <c r="B62" s="113" t="s">
        <v>57</v>
      </c>
      <c r="I62" s="144"/>
      <c r="K62" s="145"/>
      <c r="T62" s="14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workbookViewId="0">
      <pane xSplit="2" ySplit="2" topLeftCell="F3" activePane="bottomRight" state="frozen"/>
      <selection pane="topRight" activeCell="F1" sqref="F1"/>
      <selection pane="bottomLeft" activeCell="A39" sqref="A39"/>
      <selection pane="bottomRight" activeCell="S58" sqref="S58"/>
    </sheetView>
  </sheetViews>
  <sheetFormatPr defaultColWidth="8.5703125" defaultRowHeight="15" x14ac:dyDescent="0.25"/>
  <cols>
    <col min="1" max="1" width="2" customWidth="1"/>
    <col min="2" max="3" width="5.140625" customWidth="1"/>
    <col min="4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4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72" t="s">
        <v>73</v>
      </c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1372"/>
      <c r="Q1" s="1372"/>
      <c r="R1" s="1372"/>
      <c r="S1" s="1372"/>
      <c r="T1" s="1372"/>
      <c r="U1" s="1372"/>
      <c r="V1" s="1372"/>
      <c r="W1" s="1372"/>
      <c r="X1" s="1372"/>
      <c r="Y1" s="1372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36</v>
      </c>
      <c r="D3" s="86">
        <v>28</v>
      </c>
      <c r="E3" s="3">
        <v>32</v>
      </c>
      <c r="F3" s="1373"/>
      <c r="G3" s="57">
        <v>32</v>
      </c>
      <c r="H3" s="3">
        <v>25</v>
      </c>
      <c r="I3" s="114">
        <v>35</v>
      </c>
      <c r="J3" s="3">
        <v>34</v>
      </c>
      <c r="K3" s="81">
        <v>32</v>
      </c>
      <c r="L3" s="86">
        <v>18</v>
      </c>
      <c r="M3" s="3">
        <v>26</v>
      </c>
      <c r="N3" s="3">
        <v>32</v>
      </c>
      <c r="O3" s="3">
        <v>28</v>
      </c>
      <c r="P3" s="3">
        <v>25</v>
      </c>
      <c r="Q3" s="85">
        <v>30</v>
      </c>
      <c r="R3" s="3">
        <v>35</v>
      </c>
      <c r="S3" s="3">
        <v>30</v>
      </c>
      <c r="T3" s="86">
        <v>36</v>
      </c>
      <c r="U3" s="86">
        <v>27</v>
      </c>
      <c r="V3" s="86">
        <v>31</v>
      </c>
      <c r="W3" s="3">
        <v>24</v>
      </c>
      <c r="X3" s="3">
        <v>12</v>
      </c>
      <c r="Y3" s="3">
        <v>9</v>
      </c>
      <c r="Z3" s="5">
        <v>22</v>
      </c>
      <c r="AA3" s="5">
        <v>31</v>
      </c>
      <c r="AB3" s="5">
        <v>28</v>
      </c>
      <c r="AC3" s="5">
        <v>28</v>
      </c>
      <c r="AD3" s="5">
        <v>38</v>
      </c>
      <c r="AE3" s="1374">
        <f>SUM(C3:AD8)</f>
        <v>2578</v>
      </c>
    </row>
    <row r="4" spans="2:31" x14ac:dyDescent="0.25">
      <c r="B4" s="8">
        <v>1</v>
      </c>
      <c r="C4" s="3">
        <v>36</v>
      </c>
      <c r="D4" s="86">
        <v>31</v>
      </c>
      <c r="E4" s="3">
        <v>30</v>
      </c>
      <c r="F4" s="1373"/>
      <c r="G4" s="57">
        <v>33</v>
      </c>
      <c r="H4" s="3">
        <v>25</v>
      </c>
      <c r="I4" s="114">
        <v>33</v>
      </c>
      <c r="J4" s="3">
        <v>33</v>
      </c>
      <c r="K4" s="81">
        <v>31</v>
      </c>
      <c r="L4" s="86">
        <v>19</v>
      </c>
      <c r="M4" s="3">
        <v>28</v>
      </c>
      <c r="N4" s="3">
        <v>30</v>
      </c>
      <c r="O4" s="3">
        <v>34</v>
      </c>
      <c r="P4" s="3">
        <v>27</v>
      </c>
      <c r="Q4" s="86">
        <v>32</v>
      </c>
      <c r="R4" s="3">
        <v>35</v>
      </c>
      <c r="S4" s="3">
        <v>30</v>
      </c>
      <c r="T4" s="86">
        <v>35</v>
      </c>
      <c r="U4" s="86">
        <v>27</v>
      </c>
      <c r="V4" s="86">
        <v>31</v>
      </c>
      <c r="W4" s="3">
        <v>29</v>
      </c>
      <c r="X4" s="3">
        <v>13</v>
      </c>
      <c r="Y4" s="3"/>
      <c r="Z4" s="5">
        <v>22</v>
      </c>
      <c r="AA4" s="5">
        <v>29</v>
      </c>
      <c r="AB4" s="5">
        <v>28</v>
      </c>
      <c r="AC4" s="5">
        <v>28</v>
      </c>
      <c r="AD4" s="5">
        <v>35</v>
      </c>
      <c r="AE4" s="1374"/>
    </row>
    <row r="5" spans="2:31" x14ac:dyDescent="0.25">
      <c r="B5" s="8">
        <v>1</v>
      </c>
      <c r="C5" s="3">
        <v>33</v>
      </c>
      <c r="D5" s="86">
        <v>28</v>
      </c>
      <c r="E5" s="3">
        <v>31</v>
      </c>
      <c r="F5" s="1373"/>
      <c r="G5" s="57">
        <v>34</v>
      </c>
      <c r="H5" s="3"/>
      <c r="I5" s="114"/>
      <c r="J5" s="3">
        <v>35</v>
      </c>
      <c r="K5" s="81">
        <v>30</v>
      </c>
      <c r="L5" s="86">
        <v>27</v>
      </c>
      <c r="M5" s="3">
        <v>28</v>
      </c>
      <c r="N5" s="3">
        <v>31</v>
      </c>
      <c r="O5" s="3">
        <v>31</v>
      </c>
      <c r="P5" s="3">
        <v>24</v>
      </c>
      <c r="Q5" s="86">
        <v>32</v>
      </c>
      <c r="R5" s="3">
        <v>29</v>
      </c>
      <c r="S5" s="3"/>
      <c r="T5" s="86">
        <v>36</v>
      </c>
      <c r="U5" s="86"/>
      <c r="V5" s="86"/>
      <c r="W5" s="3">
        <v>30</v>
      </c>
      <c r="X5" s="3"/>
      <c r="Y5" s="3"/>
      <c r="Z5" s="5"/>
      <c r="AA5" s="5"/>
      <c r="AB5" s="5">
        <v>28</v>
      </c>
      <c r="AC5" s="5">
        <v>29</v>
      </c>
      <c r="AD5" s="5">
        <v>37</v>
      </c>
      <c r="AE5" s="1374"/>
    </row>
    <row r="6" spans="2:31" x14ac:dyDescent="0.25">
      <c r="B6" s="11">
        <v>1</v>
      </c>
      <c r="C6" s="3">
        <v>35</v>
      </c>
      <c r="D6" s="101">
        <v>28</v>
      </c>
      <c r="E6" s="12"/>
      <c r="F6" s="1373"/>
      <c r="G6" s="57">
        <v>32</v>
      </c>
      <c r="H6" s="12"/>
      <c r="I6" s="115"/>
      <c r="J6" s="12">
        <v>34</v>
      </c>
      <c r="K6" s="82"/>
      <c r="L6" s="101">
        <v>24</v>
      </c>
      <c r="M6" s="12"/>
      <c r="N6" s="12"/>
      <c r="O6" s="12"/>
      <c r="P6" s="12"/>
      <c r="Q6" s="86">
        <v>31</v>
      </c>
      <c r="R6" s="12">
        <v>32</v>
      </c>
      <c r="S6" s="12"/>
      <c r="T6" s="101">
        <v>32</v>
      </c>
      <c r="U6" s="101"/>
      <c r="V6" s="101"/>
      <c r="W6" s="12"/>
      <c r="X6" s="12"/>
      <c r="Y6" s="12"/>
      <c r="Z6" s="13"/>
      <c r="AA6" s="13"/>
      <c r="AB6" s="13">
        <v>32</v>
      </c>
      <c r="AC6" s="13"/>
      <c r="AD6" s="13">
        <v>36</v>
      </c>
      <c r="AE6" s="1374"/>
    </row>
    <row r="7" spans="2:31" x14ac:dyDescent="0.25">
      <c r="B7" s="11">
        <v>1</v>
      </c>
      <c r="C7" s="3"/>
      <c r="D7" s="101"/>
      <c r="E7" s="12"/>
      <c r="F7" s="1373"/>
      <c r="G7" s="69"/>
      <c r="H7" s="12"/>
      <c r="I7" s="115"/>
      <c r="J7" s="12">
        <v>31</v>
      </c>
      <c r="K7" s="82"/>
      <c r="L7" s="101">
        <v>29</v>
      </c>
      <c r="M7" s="12"/>
      <c r="N7" s="12"/>
      <c r="O7" s="12"/>
      <c r="P7" s="12"/>
      <c r="Q7" s="101">
        <v>29</v>
      </c>
      <c r="R7" s="12">
        <v>30</v>
      </c>
      <c r="S7" s="12"/>
      <c r="T7" s="101">
        <v>31</v>
      </c>
      <c r="U7" s="101"/>
      <c r="V7" s="101"/>
      <c r="W7" s="12"/>
      <c r="X7" s="12"/>
      <c r="Y7" s="12"/>
      <c r="Z7" s="13"/>
      <c r="AA7" s="13"/>
      <c r="AB7" s="13"/>
      <c r="AC7" s="13"/>
      <c r="AD7" s="13"/>
      <c r="AE7" s="1374"/>
    </row>
    <row r="8" spans="2:31" x14ac:dyDescent="0.25">
      <c r="B8" s="15">
        <v>1</v>
      </c>
      <c r="C8" s="46"/>
      <c r="D8" s="102"/>
      <c r="E8" s="16"/>
      <c r="F8" s="1373"/>
      <c r="G8" s="58"/>
      <c r="H8" s="16"/>
      <c r="I8" s="117"/>
      <c r="J8" s="16"/>
      <c r="K8" s="9"/>
      <c r="L8" s="9">
        <v>31</v>
      </c>
      <c r="M8" s="16"/>
      <c r="N8" s="16"/>
      <c r="O8" s="16"/>
      <c r="P8" s="16"/>
      <c r="Q8" s="102"/>
      <c r="R8" s="16"/>
      <c r="S8" s="16"/>
      <c r="T8" s="102"/>
      <c r="U8" s="102"/>
      <c r="V8" s="102"/>
      <c r="W8" s="16"/>
      <c r="X8" s="16"/>
      <c r="Y8" s="16"/>
      <c r="Z8" s="17"/>
      <c r="AA8" s="17"/>
      <c r="AB8" s="17"/>
      <c r="AC8" s="17"/>
      <c r="AD8" s="17"/>
      <c r="AE8" s="1374"/>
    </row>
    <row r="9" spans="2:31" x14ac:dyDescent="0.25">
      <c r="B9" s="19">
        <v>2</v>
      </c>
      <c r="C9" s="20">
        <v>35</v>
      </c>
      <c r="D9" s="20">
        <v>33</v>
      </c>
      <c r="E9" s="20">
        <v>28</v>
      </c>
      <c r="F9" s="1367"/>
      <c r="G9" s="59">
        <v>22</v>
      </c>
      <c r="H9" s="20">
        <v>25</v>
      </c>
      <c r="I9" s="118">
        <v>26</v>
      </c>
      <c r="J9" s="20">
        <v>28</v>
      </c>
      <c r="K9" s="83">
        <v>28</v>
      </c>
      <c r="L9" s="133">
        <v>27</v>
      </c>
      <c r="M9" s="20">
        <v>30</v>
      </c>
      <c r="N9" s="20">
        <v>30</v>
      </c>
      <c r="O9" s="133">
        <v>34</v>
      </c>
      <c r="P9" s="20">
        <v>27</v>
      </c>
      <c r="Q9" s="133">
        <v>28</v>
      </c>
      <c r="R9" s="20">
        <v>32</v>
      </c>
      <c r="S9" s="20">
        <v>28</v>
      </c>
      <c r="T9" s="20">
        <v>33</v>
      </c>
      <c r="U9" s="20">
        <v>31</v>
      </c>
      <c r="V9" s="20">
        <v>30</v>
      </c>
      <c r="W9" s="20">
        <v>27</v>
      </c>
      <c r="X9" s="20">
        <v>13</v>
      </c>
      <c r="Y9" s="20">
        <v>12</v>
      </c>
      <c r="Z9" s="21">
        <v>26</v>
      </c>
      <c r="AA9" s="21">
        <v>34</v>
      </c>
      <c r="AB9" s="21">
        <v>33</v>
      </c>
      <c r="AC9" s="34">
        <v>27</v>
      </c>
      <c r="AD9" s="21">
        <v>32</v>
      </c>
      <c r="AE9" s="1368">
        <f>SUM(C9:AD13)</f>
        <v>2538</v>
      </c>
    </row>
    <row r="10" spans="2:31" x14ac:dyDescent="0.25">
      <c r="B10" s="22">
        <v>2</v>
      </c>
      <c r="C10" s="23">
        <v>35</v>
      </c>
      <c r="D10" s="23">
        <v>33</v>
      </c>
      <c r="E10" s="23">
        <v>27</v>
      </c>
      <c r="F10" s="1367"/>
      <c r="G10" s="60">
        <v>33</v>
      </c>
      <c r="H10" s="23">
        <v>28</v>
      </c>
      <c r="I10" s="119">
        <v>25</v>
      </c>
      <c r="J10" s="23">
        <v>30</v>
      </c>
      <c r="K10" s="35">
        <v>27</v>
      </c>
      <c r="L10" s="134">
        <v>28</v>
      </c>
      <c r="M10" s="23">
        <v>30</v>
      </c>
      <c r="N10" s="23">
        <v>30</v>
      </c>
      <c r="O10" s="134">
        <v>32</v>
      </c>
      <c r="P10" s="23">
        <v>27</v>
      </c>
      <c r="Q10" s="134">
        <v>33</v>
      </c>
      <c r="R10" s="23">
        <v>32</v>
      </c>
      <c r="S10" s="23">
        <v>25</v>
      </c>
      <c r="T10" s="23">
        <v>29</v>
      </c>
      <c r="U10" s="23"/>
      <c r="V10" s="23">
        <v>31</v>
      </c>
      <c r="W10" s="23">
        <v>28</v>
      </c>
      <c r="X10" s="23"/>
      <c r="Y10" s="23"/>
      <c r="Z10" s="24">
        <v>26</v>
      </c>
      <c r="AA10" s="24">
        <v>34</v>
      </c>
      <c r="AB10" s="24">
        <v>32</v>
      </c>
      <c r="AC10" s="34">
        <v>31</v>
      </c>
      <c r="AD10" s="24">
        <v>34</v>
      </c>
      <c r="AE10" s="1368"/>
    </row>
    <row r="11" spans="2:31" x14ac:dyDescent="0.25">
      <c r="B11" s="22">
        <v>2</v>
      </c>
      <c r="C11" s="23">
        <v>34</v>
      </c>
      <c r="D11" s="23">
        <v>28</v>
      </c>
      <c r="E11" s="23">
        <v>28</v>
      </c>
      <c r="F11" s="1367"/>
      <c r="G11" s="60">
        <v>31</v>
      </c>
      <c r="H11" s="23"/>
      <c r="I11" s="120">
        <v>23</v>
      </c>
      <c r="J11" s="23">
        <v>29</v>
      </c>
      <c r="K11" s="35">
        <v>28</v>
      </c>
      <c r="L11" s="134">
        <v>17</v>
      </c>
      <c r="M11" s="23">
        <v>28</v>
      </c>
      <c r="N11" s="23">
        <v>28</v>
      </c>
      <c r="O11" s="134">
        <v>29</v>
      </c>
      <c r="P11" s="23">
        <v>26</v>
      </c>
      <c r="Q11" s="134">
        <v>32</v>
      </c>
      <c r="R11" s="23">
        <v>30</v>
      </c>
      <c r="S11" s="23">
        <v>25</v>
      </c>
      <c r="T11" s="23">
        <v>29</v>
      </c>
      <c r="U11" s="23"/>
      <c r="V11" s="23"/>
      <c r="W11" s="23">
        <v>26</v>
      </c>
      <c r="X11" s="23"/>
      <c r="Y11" s="23"/>
      <c r="Z11" s="24"/>
      <c r="AA11" s="24"/>
      <c r="AB11" s="24">
        <v>32</v>
      </c>
      <c r="AC11" s="34">
        <v>26</v>
      </c>
      <c r="AD11" s="24">
        <v>32</v>
      </c>
      <c r="AE11" s="1368"/>
    </row>
    <row r="12" spans="2:31" x14ac:dyDescent="0.25">
      <c r="B12" s="22">
        <v>2</v>
      </c>
      <c r="C12" s="23">
        <v>33</v>
      </c>
      <c r="D12" s="23">
        <v>31</v>
      </c>
      <c r="E12" s="23"/>
      <c r="F12" s="1367"/>
      <c r="G12" s="60">
        <v>28</v>
      </c>
      <c r="H12" s="23"/>
      <c r="I12" s="120"/>
      <c r="J12" s="23">
        <v>29</v>
      </c>
      <c r="K12" s="35">
        <v>27</v>
      </c>
      <c r="L12" s="134">
        <v>24</v>
      </c>
      <c r="M12" s="23"/>
      <c r="N12" s="23"/>
      <c r="O12" s="23"/>
      <c r="P12" s="23"/>
      <c r="Q12" s="134">
        <v>30</v>
      </c>
      <c r="R12" s="23">
        <v>32</v>
      </c>
      <c r="S12" s="23"/>
      <c r="T12" s="23">
        <v>30</v>
      </c>
      <c r="U12" s="23"/>
      <c r="V12" s="23"/>
      <c r="W12" s="23"/>
      <c r="X12" s="23"/>
      <c r="Y12" s="23"/>
      <c r="Z12" s="24"/>
      <c r="AA12" s="24"/>
      <c r="AB12" s="24">
        <v>33</v>
      </c>
      <c r="AC12" s="137"/>
      <c r="AD12" s="24">
        <v>32</v>
      </c>
      <c r="AE12" s="1368"/>
    </row>
    <row r="13" spans="2:31" x14ac:dyDescent="0.25">
      <c r="B13" s="25">
        <v>2</v>
      </c>
      <c r="C13" s="26"/>
      <c r="D13" s="26"/>
      <c r="E13" s="26"/>
      <c r="F13" s="1367"/>
      <c r="G13" s="64"/>
      <c r="H13" s="26"/>
      <c r="I13" s="121"/>
      <c r="J13" s="26">
        <v>28</v>
      </c>
      <c r="K13" s="36"/>
      <c r="L13" s="135">
        <v>23</v>
      </c>
      <c r="M13" s="26"/>
      <c r="N13" s="26"/>
      <c r="O13" s="26"/>
      <c r="P13" s="26"/>
      <c r="Q13" s="135">
        <v>24</v>
      </c>
      <c r="R13" s="36">
        <v>31</v>
      </c>
      <c r="S13" s="26"/>
      <c r="T13" s="26">
        <v>28</v>
      </c>
      <c r="U13" s="26"/>
      <c r="V13" s="26"/>
      <c r="W13" s="26"/>
      <c r="X13" s="26"/>
      <c r="Y13" s="26">
        <v>3</v>
      </c>
      <c r="Z13" s="27"/>
      <c r="AA13" s="27"/>
      <c r="AB13" s="27">
        <v>32</v>
      </c>
      <c r="AC13" s="138"/>
      <c r="AD13" s="27"/>
      <c r="AE13" s="1368"/>
    </row>
    <row r="14" spans="2:31" x14ac:dyDescent="0.25">
      <c r="B14" s="28">
        <v>3</v>
      </c>
      <c r="C14" s="29">
        <v>31</v>
      </c>
      <c r="D14" s="85">
        <v>33</v>
      </c>
      <c r="E14" s="29">
        <v>26</v>
      </c>
      <c r="F14" s="1367"/>
      <c r="G14" s="68">
        <v>28</v>
      </c>
      <c r="H14" s="29">
        <v>31</v>
      </c>
      <c r="I14" s="68">
        <v>25</v>
      </c>
      <c r="J14" s="29">
        <v>27</v>
      </c>
      <c r="K14" s="84">
        <v>29</v>
      </c>
      <c r="L14" s="85">
        <v>19</v>
      </c>
      <c r="M14" s="29">
        <v>29</v>
      </c>
      <c r="N14" s="29">
        <v>29</v>
      </c>
      <c r="O14" s="85">
        <v>27</v>
      </c>
      <c r="P14" s="29">
        <v>27</v>
      </c>
      <c r="Q14" s="85">
        <v>26</v>
      </c>
      <c r="R14" s="29">
        <v>29</v>
      </c>
      <c r="S14" s="29">
        <v>27</v>
      </c>
      <c r="T14" s="85">
        <v>26</v>
      </c>
      <c r="U14" s="85">
        <v>33</v>
      </c>
      <c r="V14" s="85">
        <v>25</v>
      </c>
      <c r="W14" s="29">
        <v>24</v>
      </c>
      <c r="X14" s="29">
        <v>11</v>
      </c>
      <c r="Y14" s="29">
        <v>11</v>
      </c>
      <c r="Z14" s="30">
        <v>27</v>
      </c>
      <c r="AA14" s="30">
        <v>31</v>
      </c>
      <c r="AB14" s="32">
        <v>28</v>
      </c>
      <c r="AC14" s="31">
        <v>26</v>
      </c>
      <c r="AD14" s="32">
        <v>31</v>
      </c>
      <c r="AE14" s="1370">
        <f>SUM(C14:AD18)</f>
        <v>2251</v>
      </c>
    </row>
    <row r="15" spans="2:31" x14ac:dyDescent="0.25">
      <c r="B15" s="8">
        <v>3</v>
      </c>
      <c r="C15" s="3">
        <v>25</v>
      </c>
      <c r="D15" s="86">
        <v>29</v>
      </c>
      <c r="E15" s="3">
        <v>27</v>
      </c>
      <c r="F15" s="1367"/>
      <c r="G15" s="57">
        <v>32</v>
      </c>
      <c r="H15" s="3">
        <v>30</v>
      </c>
      <c r="I15" s="57">
        <v>25</v>
      </c>
      <c r="J15" s="3">
        <v>27</v>
      </c>
      <c r="K15" s="81">
        <v>28</v>
      </c>
      <c r="L15" s="86">
        <v>15</v>
      </c>
      <c r="M15" s="3">
        <v>29</v>
      </c>
      <c r="N15" s="3">
        <v>30</v>
      </c>
      <c r="O15" s="86">
        <v>25</v>
      </c>
      <c r="P15" s="3">
        <v>28</v>
      </c>
      <c r="Q15" s="86">
        <v>25</v>
      </c>
      <c r="R15" s="3">
        <v>30</v>
      </c>
      <c r="S15" s="3">
        <v>28</v>
      </c>
      <c r="T15" s="86">
        <v>28</v>
      </c>
      <c r="U15" s="86"/>
      <c r="V15" s="86">
        <v>26</v>
      </c>
      <c r="W15" s="3">
        <v>25</v>
      </c>
      <c r="X15" s="3">
        <v>13</v>
      </c>
      <c r="Y15" s="3"/>
      <c r="Z15" s="5">
        <v>28</v>
      </c>
      <c r="AA15" s="5">
        <v>31</v>
      </c>
      <c r="AB15" s="5">
        <v>29</v>
      </c>
      <c r="AC15" s="10">
        <v>26</v>
      </c>
      <c r="AD15" s="5">
        <v>33</v>
      </c>
      <c r="AE15" s="1370"/>
    </row>
    <row r="16" spans="2:31" x14ac:dyDescent="0.25">
      <c r="B16" s="8">
        <v>3</v>
      </c>
      <c r="C16" s="3">
        <v>34</v>
      </c>
      <c r="D16" s="86">
        <v>28</v>
      </c>
      <c r="E16" s="3">
        <v>27</v>
      </c>
      <c r="F16" s="1367"/>
      <c r="G16" s="57">
        <v>32</v>
      </c>
      <c r="H16" s="3"/>
      <c r="I16" s="114"/>
      <c r="J16" s="3">
        <v>28</v>
      </c>
      <c r="K16" s="81">
        <v>29</v>
      </c>
      <c r="L16" s="86">
        <v>31</v>
      </c>
      <c r="M16" s="3">
        <v>14</v>
      </c>
      <c r="N16" s="3">
        <v>25</v>
      </c>
      <c r="O16" s="86">
        <v>19</v>
      </c>
      <c r="P16" s="3"/>
      <c r="Q16" s="86">
        <v>29</v>
      </c>
      <c r="R16" s="3">
        <v>24</v>
      </c>
      <c r="S16" s="3"/>
      <c r="T16" s="86">
        <v>30</v>
      </c>
      <c r="U16" s="86"/>
      <c r="V16" s="86"/>
      <c r="W16" s="3">
        <v>22</v>
      </c>
      <c r="X16" s="3"/>
      <c r="Y16" s="3"/>
      <c r="Z16" s="5"/>
      <c r="AA16" s="5"/>
      <c r="AB16" s="5">
        <v>26</v>
      </c>
      <c r="AC16" s="10">
        <v>25</v>
      </c>
      <c r="AD16" s="5">
        <v>32</v>
      </c>
      <c r="AE16" s="1370"/>
    </row>
    <row r="17" spans="2:31" x14ac:dyDescent="0.25">
      <c r="B17" s="8">
        <v>3</v>
      </c>
      <c r="C17" s="3">
        <v>27</v>
      </c>
      <c r="D17" s="86"/>
      <c r="E17" s="3"/>
      <c r="F17" s="1367"/>
      <c r="G17" s="57">
        <v>24</v>
      </c>
      <c r="H17" s="3"/>
      <c r="I17" s="114"/>
      <c r="J17" s="3">
        <v>27</v>
      </c>
      <c r="K17" s="81"/>
      <c r="L17" s="86">
        <v>32</v>
      </c>
      <c r="M17" s="3"/>
      <c r="N17" s="3"/>
      <c r="O17" s="3"/>
      <c r="P17" s="3"/>
      <c r="Q17" s="86">
        <v>27</v>
      </c>
      <c r="R17" s="3">
        <v>31</v>
      </c>
      <c r="S17" s="3"/>
      <c r="T17" s="86">
        <v>32</v>
      </c>
      <c r="U17" s="86"/>
      <c r="V17" s="86"/>
      <c r="W17" s="3"/>
      <c r="X17" s="3"/>
      <c r="Y17" s="3"/>
      <c r="Z17" s="5"/>
      <c r="AA17" s="5"/>
      <c r="AB17" s="5">
        <v>30</v>
      </c>
      <c r="AC17" s="10"/>
      <c r="AD17" s="5">
        <v>33</v>
      </c>
      <c r="AE17" s="1370"/>
    </row>
    <row r="18" spans="2:31" x14ac:dyDescent="0.25">
      <c r="B18" s="15">
        <v>3</v>
      </c>
      <c r="C18" s="16"/>
      <c r="D18" s="102"/>
      <c r="E18" s="16"/>
      <c r="F18" s="1367"/>
      <c r="G18" s="58"/>
      <c r="H18" s="16"/>
      <c r="I18" s="117"/>
      <c r="J18" s="16">
        <v>25</v>
      </c>
      <c r="K18" s="9"/>
      <c r="L18" s="102"/>
      <c r="M18" s="16"/>
      <c r="N18" s="16"/>
      <c r="O18" s="16"/>
      <c r="P18" s="16"/>
      <c r="Q18" s="16">
        <v>29</v>
      </c>
      <c r="R18" s="46">
        <v>31</v>
      </c>
      <c r="S18" s="16"/>
      <c r="T18" s="102">
        <v>27</v>
      </c>
      <c r="U18" s="102"/>
      <c r="V18" s="102"/>
      <c r="W18" s="16"/>
      <c r="X18" s="16"/>
      <c r="Y18" s="16">
        <v>4</v>
      </c>
      <c r="Z18" s="17"/>
      <c r="AA18" s="17"/>
      <c r="AB18" s="17">
        <v>29</v>
      </c>
      <c r="AC18" s="18"/>
      <c r="AD18" s="17"/>
      <c r="AE18" s="1370"/>
    </row>
    <row r="19" spans="2:31" x14ac:dyDescent="0.25">
      <c r="B19" s="19">
        <v>4</v>
      </c>
      <c r="C19" s="20">
        <v>25</v>
      </c>
      <c r="D19" s="20">
        <v>34</v>
      </c>
      <c r="E19" s="20">
        <v>27</v>
      </c>
      <c r="F19" s="1367"/>
      <c r="G19" s="59">
        <v>33</v>
      </c>
      <c r="H19" s="20">
        <v>25</v>
      </c>
      <c r="I19" s="118">
        <v>28</v>
      </c>
      <c r="J19" s="20">
        <v>26</v>
      </c>
      <c r="K19" s="83">
        <v>30</v>
      </c>
      <c r="L19" s="133">
        <v>24</v>
      </c>
      <c r="M19" s="20">
        <v>27</v>
      </c>
      <c r="N19" s="23">
        <v>27</v>
      </c>
      <c r="O19" s="133">
        <v>27</v>
      </c>
      <c r="P19" s="20">
        <v>24</v>
      </c>
      <c r="Q19" s="133">
        <v>32</v>
      </c>
      <c r="R19" s="20">
        <v>29</v>
      </c>
      <c r="S19" s="20">
        <v>28</v>
      </c>
      <c r="T19" s="20">
        <v>27</v>
      </c>
      <c r="U19" s="20">
        <v>29</v>
      </c>
      <c r="V19" s="20">
        <v>30</v>
      </c>
      <c r="W19" s="20">
        <v>25</v>
      </c>
      <c r="X19" s="20">
        <v>9</v>
      </c>
      <c r="Y19" s="20">
        <v>7</v>
      </c>
      <c r="Z19" s="21">
        <v>20</v>
      </c>
      <c r="AA19" s="21">
        <v>22</v>
      </c>
      <c r="AB19" s="21">
        <v>25</v>
      </c>
      <c r="AC19" s="33">
        <v>26</v>
      </c>
      <c r="AD19" s="21">
        <v>30</v>
      </c>
      <c r="AE19" s="1368">
        <f>SUM(C19:AD23)</f>
        <v>2141</v>
      </c>
    </row>
    <row r="20" spans="2:31" x14ac:dyDescent="0.25">
      <c r="B20" s="22">
        <v>4</v>
      </c>
      <c r="C20" s="23">
        <v>31</v>
      </c>
      <c r="D20" s="23">
        <v>34</v>
      </c>
      <c r="E20" s="23">
        <v>25</v>
      </c>
      <c r="F20" s="1367"/>
      <c r="G20" s="60">
        <v>32</v>
      </c>
      <c r="H20" s="23">
        <v>28</v>
      </c>
      <c r="I20" s="119">
        <v>28</v>
      </c>
      <c r="J20" s="23">
        <v>29</v>
      </c>
      <c r="K20" s="35">
        <v>28</v>
      </c>
      <c r="L20" s="134">
        <v>25</v>
      </c>
      <c r="M20" s="23">
        <v>25</v>
      </c>
      <c r="N20" s="23">
        <v>27</v>
      </c>
      <c r="O20" s="134">
        <v>25</v>
      </c>
      <c r="P20" s="23">
        <v>22</v>
      </c>
      <c r="Q20" s="134">
        <v>27</v>
      </c>
      <c r="R20" s="23">
        <v>31</v>
      </c>
      <c r="S20" s="23">
        <v>29</v>
      </c>
      <c r="T20" s="23">
        <v>28</v>
      </c>
      <c r="U20" s="23">
        <v>27</v>
      </c>
      <c r="V20" s="23">
        <v>30</v>
      </c>
      <c r="W20" s="23">
        <v>23</v>
      </c>
      <c r="X20" s="23">
        <v>8</v>
      </c>
      <c r="Y20" s="23"/>
      <c r="Z20" s="24">
        <v>28</v>
      </c>
      <c r="AA20" s="24">
        <v>26</v>
      </c>
      <c r="AB20" s="24">
        <v>26</v>
      </c>
      <c r="AC20" s="34">
        <v>26</v>
      </c>
      <c r="AD20" s="24">
        <v>32</v>
      </c>
      <c r="AE20" s="1368"/>
    </row>
    <row r="21" spans="2:31" x14ac:dyDescent="0.25">
      <c r="B21" s="22">
        <v>4</v>
      </c>
      <c r="C21" s="23">
        <v>30</v>
      </c>
      <c r="D21" s="23">
        <v>34</v>
      </c>
      <c r="E21" s="23">
        <v>25</v>
      </c>
      <c r="F21" s="1367"/>
      <c r="G21" s="60">
        <v>30</v>
      </c>
      <c r="H21" s="23"/>
      <c r="I21" s="120"/>
      <c r="J21" s="23">
        <v>28</v>
      </c>
      <c r="K21" s="35">
        <v>30</v>
      </c>
      <c r="L21" s="134">
        <v>36</v>
      </c>
      <c r="M21" s="23"/>
      <c r="N21" s="23">
        <v>29</v>
      </c>
      <c r="O21" s="134">
        <v>27</v>
      </c>
      <c r="P21" s="23"/>
      <c r="Q21" s="134">
        <v>30</v>
      </c>
      <c r="R21" s="23">
        <v>29</v>
      </c>
      <c r="S21" s="23"/>
      <c r="T21" s="23">
        <v>28</v>
      </c>
      <c r="U21" s="23"/>
      <c r="V21" s="23"/>
      <c r="W21" s="23">
        <v>26</v>
      </c>
      <c r="X21" s="23">
        <v>6</v>
      </c>
      <c r="Y21" s="23"/>
      <c r="Z21" s="24"/>
      <c r="AA21" s="24"/>
      <c r="AB21" s="24">
        <v>29</v>
      </c>
      <c r="AC21" s="34">
        <v>23</v>
      </c>
      <c r="AD21" s="24">
        <v>24</v>
      </c>
      <c r="AE21" s="1368"/>
    </row>
    <row r="22" spans="2:31" x14ac:dyDescent="0.25">
      <c r="B22" s="22">
        <v>4</v>
      </c>
      <c r="C22" s="23">
        <v>27</v>
      </c>
      <c r="D22" s="23"/>
      <c r="E22" s="23"/>
      <c r="F22" s="1367"/>
      <c r="G22" s="60">
        <v>34</v>
      </c>
      <c r="H22" s="23"/>
      <c r="I22" s="120"/>
      <c r="J22" s="23">
        <v>25</v>
      </c>
      <c r="K22" s="35"/>
      <c r="L22" s="134"/>
      <c r="M22" s="23"/>
      <c r="N22" s="132"/>
      <c r="O22" s="23"/>
      <c r="P22" s="23"/>
      <c r="Q22" s="136">
        <v>31</v>
      </c>
      <c r="R22" s="23">
        <v>29</v>
      </c>
      <c r="S22" s="23"/>
      <c r="T22" s="23">
        <v>28</v>
      </c>
      <c r="U22" s="23"/>
      <c r="V22" s="23"/>
      <c r="W22" s="132"/>
      <c r="X22" s="23"/>
      <c r="Y22" s="23"/>
      <c r="Z22" s="24"/>
      <c r="AA22" s="24"/>
      <c r="AB22" s="24">
        <v>23</v>
      </c>
      <c r="AC22" s="35"/>
      <c r="AD22" s="24">
        <v>29</v>
      </c>
      <c r="AE22" s="1368"/>
    </row>
    <row r="23" spans="2:31" x14ac:dyDescent="0.25">
      <c r="B23" s="25">
        <v>4</v>
      </c>
      <c r="C23" s="26"/>
      <c r="D23" s="26"/>
      <c r="E23" s="26"/>
      <c r="F23" s="1367"/>
      <c r="G23" s="64"/>
      <c r="H23" s="26"/>
      <c r="I23" s="121"/>
      <c r="J23" s="26">
        <v>27</v>
      </c>
      <c r="K23" s="36"/>
      <c r="L23" s="135"/>
      <c r="M23" s="26"/>
      <c r="N23" s="26"/>
      <c r="O23" s="26"/>
      <c r="P23" s="26"/>
      <c r="Q23" s="135"/>
      <c r="R23" s="89"/>
      <c r="S23" s="89"/>
      <c r="T23" s="89">
        <v>28</v>
      </c>
      <c r="U23" s="89"/>
      <c r="V23" s="89"/>
      <c r="W23" s="26"/>
      <c r="X23" s="26"/>
      <c r="Y23" s="26"/>
      <c r="Z23" s="27"/>
      <c r="AA23" s="27"/>
      <c r="AB23" s="27"/>
      <c r="AC23" s="36"/>
      <c r="AD23" s="27"/>
      <c r="AE23" s="1368"/>
    </row>
    <row r="24" spans="2:31" x14ac:dyDescent="0.25">
      <c r="B24" s="37" t="s">
        <v>27</v>
      </c>
      <c r="C24" s="38">
        <f t="shared" ref="C24:AE24" si="0">SUM(C3:C23)</f>
        <v>507</v>
      </c>
      <c r="D24" s="38">
        <f t="shared" si="0"/>
        <v>432</v>
      </c>
      <c r="E24" s="38">
        <f t="shared" si="0"/>
        <v>333</v>
      </c>
      <c r="F24" s="38">
        <f t="shared" si="0"/>
        <v>0</v>
      </c>
      <c r="G24" s="38">
        <f t="shared" si="0"/>
        <v>490</v>
      </c>
      <c r="H24" s="38">
        <f t="shared" si="0"/>
        <v>217</v>
      </c>
      <c r="I24" s="38">
        <f t="shared" si="0"/>
        <v>248</v>
      </c>
      <c r="J24" s="38">
        <f t="shared" si="0"/>
        <v>580</v>
      </c>
      <c r="K24" s="38">
        <f t="shared" si="0"/>
        <v>377</v>
      </c>
      <c r="L24" s="139">
        <f t="shared" si="0"/>
        <v>449</v>
      </c>
      <c r="M24" s="38">
        <f t="shared" si="0"/>
        <v>294</v>
      </c>
      <c r="N24" s="38">
        <f t="shared" si="0"/>
        <v>348</v>
      </c>
      <c r="O24" s="38">
        <f t="shared" si="0"/>
        <v>338</v>
      </c>
      <c r="P24" s="38">
        <f t="shared" si="0"/>
        <v>257</v>
      </c>
      <c r="Q24" s="38">
        <f t="shared" si="0"/>
        <v>557</v>
      </c>
      <c r="R24" s="38">
        <f t="shared" si="0"/>
        <v>581</v>
      </c>
      <c r="S24" s="38">
        <f t="shared" si="0"/>
        <v>250</v>
      </c>
      <c r="T24" s="38">
        <f t="shared" si="0"/>
        <v>601</v>
      </c>
      <c r="U24" s="38">
        <f t="shared" si="0"/>
        <v>174</v>
      </c>
      <c r="V24" s="38">
        <f t="shared" si="0"/>
        <v>234</v>
      </c>
      <c r="W24" s="38">
        <f t="shared" si="0"/>
        <v>309</v>
      </c>
      <c r="X24" s="38">
        <f t="shared" si="0"/>
        <v>85</v>
      </c>
      <c r="Y24" s="38">
        <f t="shared" si="0"/>
        <v>46</v>
      </c>
      <c r="Z24" s="38">
        <f t="shared" si="0"/>
        <v>199</v>
      </c>
      <c r="AA24" s="38">
        <f t="shared" si="0"/>
        <v>238</v>
      </c>
      <c r="AB24" s="38">
        <f t="shared" si="0"/>
        <v>523</v>
      </c>
      <c r="AC24" s="38">
        <f t="shared" si="0"/>
        <v>321</v>
      </c>
      <c r="AD24" s="38">
        <f t="shared" si="0"/>
        <v>520</v>
      </c>
      <c r="AE24" s="38">
        <f t="shared" si="0"/>
        <v>9508</v>
      </c>
    </row>
    <row r="25" spans="2:31" x14ac:dyDescent="0.25">
      <c r="B25" s="28">
        <v>5</v>
      </c>
      <c r="C25" s="29">
        <v>28</v>
      </c>
      <c r="D25" s="85">
        <v>31</v>
      </c>
      <c r="E25" s="29">
        <v>28</v>
      </c>
      <c r="F25" s="1371"/>
      <c r="G25" s="68">
        <v>25</v>
      </c>
      <c r="H25" s="29">
        <v>20</v>
      </c>
      <c r="I25" s="68">
        <v>30</v>
      </c>
      <c r="J25" s="29">
        <v>27</v>
      </c>
      <c r="K25" s="84">
        <v>29</v>
      </c>
      <c r="L25" s="85">
        <v>25</v>
      </c>
      <c r="M25" s="29">
        <v>31</v>
      </c>
      <c r="N25" s="29">
        <v>31</v>
      </c>
      <c r="O25" s="85">
        <v>30</v>
      </c>
      <c r="P25" s="29">
        <v>30</v>
      </c>
      <c r="Q25" s="85">
        <v>30</v>
      </c>
      <c r="R25" s="29">
        <v>31</v>
      </c>
      <c r="S25" s="29">
        <v>28</v>
      </c>
      <c r="T25" s="85">
        <v>29</v>
      </c>
      <c r="U25" s="85">
        <v>31</v>
      </c>
      <c r="V25" s="85">
        <v>25</v>
      </c>
      <c r="W25" s="29">
        <v>25</v>
      </c>
      <c r="X25" s="29">
        <v>9</v>
      </c>
      <c r="Y25" s="29">
        <v>9</v>
      </c>
      <c r="Z25" s="32">
        <v>20</v>
      </c>
      <c r="AA25" s="32">
        <v>30</v>
      </c>
      <c r="AB25" s="32">
        <v>28</v>
      </c>
      <c r="AC25" s="31">
        <v>27</v>
      </c>
      <c r="AD25" s="5">
        <v>32</v>
      </c>
      <c r="AE25" s="39"/>
    </row>
    <row r="26" spans="2:31" x14ac:dyDescent="0.25">
      <c r="B26" s="8">
        <v>5</v>
      </c>
      <c r="C26" s="3">
        <v>31</v>
      </c>
      <c r="D26" s="86">
        <v>30</v>
      </c>
      <c r="E26" s="3">
        <v>29</v>
      </c>
      <c r="F26" s="1371"/>
      <c r="G26" s="57">
        <v>25</v>
      </c>
      <c r="H26" s="3">
        <v>27</v>
      </c>
      <c r="I26" s="57">
        <v>31</v>
      </c>
      <c r="J26" s="3">
        <v>29</v>
      </c>
      <c r="K26" s="81">
        <v>30</v>
      </c>
      <c r="L26" s="86">
        <v>23</v>
      </c>
      <c r="M26" s="3">
        <v>32</v>
      </c>
      <c r="N26" s="3">
        <v>27</v>
      </c>
      <c r="O26" s="86">
        <v>33</v>
      </c>
      <c r="P26" s="3">
        <v>31</v>
      </c>
      <c r="Q26" s="86">
        <v>30</v>
      </c>
      <c r="R26" s="3">
        <v>31</v>
      </c>
      <c r="S26" s="3">
        <v>28</v>
      </c>
      <c r="T26" s="86">
        <v>30</v>
      </c>
      <c r="U26" s="86"/>
      <c r="V26" s="86">
        <v>25</v>
      </c>
      <c r="W26" s="3">
        <v>26</v>
      </c>
      <c r="X26" s="3">
        <v>2</v>
      </c>
      <c r="Y26" s="3"/>
      <c r="Z26" s="5">
        <v>25</v>
      </c>
      <c r="AA26" s="5">
        <v>27</v>
      </c>
      <c r="AB26" s="5">
        <v>29</v>
      </c>
      <c r="AC26" s="10">
        <v>25</v>
      </c>
      <c r="AD26" s="5">
        <v>32</v>
      </c>
      <c r="AE26" s="39"/>
    </row>
    <row r="27" spans="2:31" x14ac:dyDescent="0.25">
      <c r="B27" s="8">
        <v>5</v>
      </c>
      <c r="C27" s="3">
        <v>29</v>
      </c>
      <c r="D27" s="86">
        <v>29</v>
      </c>
      <c r="E27" s="3">
        <v>27</v>
      </c>
      <c r="F27" s="1371"/>
      <c r="G27" s="57">
        <v>27</v>
      </c>
      <c r="H27" s="3"/>
      <c r="I27" s="114"/>
      <c r="J27" s="3">
        <v>27</v>
      </c>
      <c r="K27" s="81">
        <v>30</v>
      </c>
      <c r="L27" s="86">
        <v>27</v>
      </c>
      <c r="M27" s="3"/>
      <c r="N27" s="3">
        <v>25</v>
      </c>
      <c r="O27" s="86">
        <v>33</v>
      </c>
      <c r="P27" s="3"/>
      <c r="Q27" s="86">
        <v>30</v>
      </c>
      <c r="R27" s="3">
        <v>32</v>
      </c>
      <c r="S27" s="3"/>
      <c r="T27" s="86">
        <v>32</v>
      </c>
      <c r="U27" s="86"/>
      <c r="V27" s="86"/>
      <c r="W27" s="3">
        <v>25</v>
      </c>
      <c r="X27" s="3"/>
      <c r="Y27" s="3"/>
      <c r="Z27" s="5"/>
      <c r="AA27" s="5"/>
      <c r="AB27" s="5">
        <v>28</v>
      </c>
      <c r="AC27" s="10">
        <v>25</v>
      </c>
      <c r="AD27" s="13">
        <v>31</v>
      </c>
      <c r="AE27" s="39"/>
    </row>
    <row r="28" spans="2:31" x14ac:dyDescent="0.25">
      <c r="B28" s="11">
        <v>5</v>
      </c>
      <c r="C28" s="12">
        <v>28</v>
      </c>
      <c r="D28" s="101"/>
      <c r="E28" s="12"/>
      <c r="F28" s="1371"/>
      <c r="G28" s="57">
        <v>27</v>
      </c>
      <c r="H28" s="12"/>
      <c r="I28" s="115"/>
      <c r="J28" s="12">
        <v>29</v>
      </c>
      <c r="K28" s="82"/>
      <c r="L28" s="101">
        <v>28</v>
      </c>
      <c r="M28" s="12"/>
      <c r="N28" s="12"/>
      <c r="O28" s="12"/>
      <c r="P28" s="12"/>
      <c r="Q28" s="86">
        <v>29</v>
      </c>
      <c r="R28" s="12">
        <v>31</v>
      </c>
      <c r="S28" s="12"/>
      <c r="T28" s="101">
        <v>28</v>
      </c>
      <c r="U28" s="101"/>
      <c r="V28" s="101"/>
      <c r="W28" s="12"/>
      <c r="X28" s="12"/>
      <c r="Y28" s="12"/>
      <c r="Z28" s="13"/>
      <c r="AA28" s="13"/>
      <c r="AB28" s="13">
        <v>28</v>
      </c>
      <c r="AC28" s="81"/>
      <c r="AD28" s="5">
        <v>29</v>
      </c>
      <c r="AE28" s="39"/>
    </row>
    <row r="29" spans="2:31" x14ac:dyDescent="0.25">
      <c r="B29" s="15">
        <v>5</v>
      </c>
      <c r="C29" s="16"/>
      <c r="D29" s="102"/>
      <c r="E29" s="16"/>
      <c r="F29" s="1371"/>
      <c r="G29" s="58">
        <v>28</v>
      </c>
      <c r="H29" s="16"/>
      <c r="I29" s="117"/>
      <c r="J29" s="16"/>
      <c r="K29" s="9"/>
      <c r="L29" s="102"/>
      <c r="M29" s="16"/>
      <c r="N29" s="16"/>
      <c r="O29" s="16"/>
      <c r="P29" s="16"/>
      <c r="Q29" s="102">
        <v>30</v>
      </c>
      <c r="R29" s="46">
        <v>31</v>
      </c>
      <c r="S29" s="16"/>
      <c r="T29" s="102"/>
      <c r="U29" s="102"/>
      <c r="V29" s="102"/>
      <c r="W29" s="16"/>
      <c r="X29" s="16"/>
      <c r="Y29" s="16"/>
      <c r="Z29" s="17"/>
      <c r="AA29" s="17"/>
      <c r="AB29" s="17"/>
      <c r="AC29" s="18"/>
      <c r="AD29" s="40"/>
      <c r="AE29" s="41">
        <f>SUM(C25:AD29)</f>
        <v>2210</v>
      </c>
    </row>
    <row r="30" spans="2:31" x14ac:dyDescent="0.25">
      <c r="B30" s="19">
        <v>6</v>
      </c>
      <c r="C30" s="20">
        <v>29</v>
      </c>
      <c r="D30" s="20">
        <v>29</v>
      </c>
      <c r="E30" s="20">
        <v>28</v>
      </c>
      <c r="F30" s="1367"/>
      <c r="G30" s="59">
        <v>29</v>
      </c>
      <c r="H30" s="20">
        <v>19</v>
      </c>
      <c r="I30" s="118">
        <v>22</v>
      </c>
      <c r="J30" s="20">
        <v>25</v>
      </c>
      <c r="K30" s="83">
        <v>29</v>
      </c>
      <c r="L30" s="133">
        <v>21</v>
      </c>
      <c r="M30" s="20">
        <v>25</v>
      </c>
      <c r="N30" s="20">
        <v>27</v>
      </c>
      <c r="O30" s="133">
        <v>28</v>
      </c>
      <c r="P30" s="20">
        <v>29</v>
      </c>
      <c r="Q30" s="133">
        <v>30</v>
      </c>
      <c r="R30" s="20">
        <v>28</v>
      </c>
      <c r="S30" s="20">
        <v>26</v>
      </c>
      <c r="T30" s="20">
        <v>32</v>
      </c>
      <c r="U30" s="20">
        <v>21</v>
      </c>
      <c r="V30" s="20">
        <v>29</v>
      </c>
      <c r="W30" s="20">
        <v>28</v>
      </c>
      <c r="X30" s="20">
        <v>14</v>
      </c>
      <c r="Y30" s="20">
        <v>8</v>
      </c>
      <c r="Z30" s="21">
        <v>26</v>
      </c>
      <c r="AA30" s="21">
        <v>28</v>
      </c>
      <c r="AB30" s="21">
        <v>28</v>
      </c>
      <c r="AC30" s="33">
        <v>25</v>
      </c>
      <c r="AD30" s="21">
        <v>34</v>
      </c>
      <c r="AE30" s="42"/>
    </row>
    <row r="31" spans="2:31" x14ac:dyDescent="0.25">
      <c r="B31" s="22">
        <v>6</v>
      </c>
      <c r="C31" s="23">
        <v>29</v>
      </c>
      <c r="D31" s="23">
        <v>29</v>
      </c>
      <c r="E31" s="23">
        <v>27</v>
      </c>
      <c r="F31" s="1367"/>
      <c r="G31" s="60">
        <v>29</v>
      </c>
      <c r="H31" s="23">
        <v>19</v>
      </c>
      <c r="I31" s="119">
        <v>24</v>
      </c>
      <c r="J31" s="23">
        <v>26</v>
      </c>
      <c r="K31" s="35">
        <v>26</v>
      </c>
      <c r="L31" s="134">
        <v>18</v>
      </c>
      <c r="M31" s="23">
        <v>26</v>
      </c>
      <c r="N31" s="23">
        <v>30</v>
      </c>
      <c r="O31" s="134">
        <v>25</v>
      </c>
      <c r="P31" s="23">
        <v>31</v>
      </c>
      <c r="Q31" s="134">
        <v>28</v>
      </c>
      <c r="R31" s="23">
        <v>29</v>
      </c>
      <c r="S31" s="23">
        <v>27</v>
      </c>
      <c r="T31" s="23">
        <v>32</v>
      </c>
      <c r="U31" s="23">
        <v>22</v>
      </c>
      <c r="V31" s="23">
        <v>28</v>
      </c>
      <c r="W31" s="23">
        <v>28</v>
      </c>
      <c r="X31" s="23"/>
      <c r="Y31" s="23"/>
      <c r="Z31" s="24">
        <v>27</v>
      </c>
      <c r="AA31" s="24">
        <v>29</v>
      </c>
      <c r="AB31" s="24">
        <v>25</v>
      </c>
      <c r="AC31" s="34">
        <v>23</v>
      </c>
      <c r="AD31" s="24">
        <v>32</v>
      </c>
      <c r="AE31" s="42"/>
    </row>
    <row r="32" spans="2:31" x14ac:dyDescent="0.25">
      <c r="B32" s="22">
        <v>6</v>
      </c>
      <c r="C32" s="23">
        <v>33</v>
      </c>
      <c r="D32" s="23">
        <v>29</v>
      </c>
      <c r="E32" s="23"/>
      <c r="F32" s="1367"/>
      <c r="G32" s="60">
        <v>24</v>
      </c>
      <c r="H32" s="23"/>
      <c r="I32" s="120"/>
      <c r="J32" s="23">
        <v>26</v>
      </c>
      <c r="K32" s="35">
        <v>27</v>
      </c>
      <c r="L32" s="134">
        <v>32</v>
      </c>
      <c r="M32" s="23">
        <v>27</v>
      </c>
      <c r="N32" s="23">
        <v>25</v>
      </c>
      <c r="O32" s="134">
        <v>27</v>
      </c>
      <c r="P32" s="23"/>
      <c r="Q32" s="134">
        <v>27</v>
      </c>
      <c r="R32" s="23">
        <v>27</v>
      </c>
      <c r="S32" s="23"/>
      <c r="T32" s="23">
        <v>32</v>
      </c>
      <c r="U32" s="23"/>
      <c r="V32" s="23"/>
      <c r="W32" s="23">
        <v>25</v>
      </c>
      <c r="X32" s="23"/>
      <c r="Y32" s="23"/>
      <c r="Z32" s="24"/>
      <c r="AA32" s="24"/>
      <c r="AB32" s="24">
        <v>21</v>
      </c>
      <c r="AC32" s="34">
        <v>26</v>
      </c>
      <c r="AD32" s="24">
        <v>33</v>
      </c>
      <c r="AE32" s="42"/>
    </row>
    <row r="33" spans="2:31" x14ac:dyDescent="0.25">
      <c r="B33" s="22">
        <v>6</v>
      </c>
      <c r="C33" s="23">
        <v>29</v>
      </c>
      <c r="D33" s="23">
        <v>23</v>
      </c>
      <c r="E33" s="23"/>
      <c r="F33" s="1367"/>
      <c r="G33" s="60">
        <v>28</v>
      </c>
      <c r="H33" s="23"/>
      <c r="I33" s="120"/>
      <c r="J33" s="23">
        <v>21</v>
      </c>
      <c r="K33" s="35"/>
      <c r="L33" s="134">
        <v>25</v>
      </c>
      <c r="M33" s="23"/>
      <c r="N33" s="23"/>
      <c r="O33" s="134"/>
      <c r="P33" s="23"/>
      <c r="Q33" s="134">
        <v>29</v>
      </c>
      <c r="R33" s="23">
        <v>27</v>
      </c>
      <c r="S33" s="23"/>
      <c r="T33" s="23">
        <v>31</v>
      </c>
      <c r="U33" s="23"/>
      <c r="V33" s="23"/>
      <c r="W33" s="23"/>
      <c r="X33" s="23"/>
      <c r="Y33" s="23"/>
      <c r="Z33" s="24"/>
      <c r="AA33" s="24"/>
      <c r="AB33" s="24">
        <v>26</v>
      </c>
      <c r="AC33" s="137"/>
      <c r="AD33" s="24">
        <v>32</v>
      </c>
      <c r="AE33" s="42"/>
    </row>
    <row r="34" spans="2:31" x14ac:dyDescent="0.25">
      <c r="B34" s="25">
        <v>6</v>
      </c>
      <c r="C34" s="26"/>
      <c r="D34" s="26"/>
      <c r="E34" s="26"/>
      <c r="F34" s="1367"/>
      <c r="G34" s="67"/>
      <c r="H34" s="26"/>
      <c r="I34" s="121"/>
      <c r="J34" s="26">
        <v>28</v>
      </c>
      <c r="K34" s="36"/>
      <c r="L34" s="135"/>
      <c r="M34" s="26"/>
      <c r="N34" s="26"/>
      <c r="O34" s="26"/>
      <c r="P34" s="26"/>
      <c r="Q34" s="26">
        <v>28</v>
      </c>
      <c r="R34" s="36">
        <v>22</v>
      </c>
      <c r="S34" s="26"/>
      <c r="T34" s="26"/>
      <c r="U34" s="26"/>
      <c r="V34" s="26"/>
      <c r="W34" s="26"/>
      <c r="X34" s="26"/>
      <c r="Y34" s="26">
        <v>7</v>
      </c>
      <c r="Z34" s="27"/>
      <c r="AA34" s="27"/>
      <c r="AB34" s="27">
        <v>28</v>
      </c>
      <c r="AC34" s="138"/>
      <c r="AD34" s="27"/>
      <c r="AE34" s="43">
        <f>SUM(C30:AD34)</f>
        <v>2191</v>
      </c>
    </row>
    <row r="35" spans="2:31" x14ac:dyDescent="0.25">
      <c r="B35" s="28">
        <v>7</v>
      </c>
      <c r="C35" s="29">
        <v>27</v>
      </c>
      <c r="D35" s="85">
        <v>25</v>
      </c>
      <c r="E35" s="29">
        <v>29</v>
      </c>
      <c r="F35" s="29">
        <v>26</v>
      </c>
      <c r="G35" s="68">
        <v>27</v>
      </c>
      <c r="H35" s="29">
        <v>26</v>
      </c>
      <c r="I35" s="68">
        <v>25</v>
      </c>
      <c r="J35" s="29">
        <v>30</v>
      </c>
      <c r="K35" s="84">
        <v>26</v>
      </c>
      <c r="L35" s="85">
        <v>20</v>
      </c>
      <c r="M35" s="29">
        <v>26</v>
      </c>
      <c r="N35" s="29">
        <v>29</v>
      </c>
      <c r="O35" s="85">
        <v>26</v>
      </c>
      <c r="P35" s="29">
        <v>25</v>
      </c>
      <c r="Q35" s="85">
        <v>30</v>
      </c>
      <c r="R35" s="29">
        <v>29</v>
      </c>
      <c r="S35" s="29">
        <v>26</v>
      </c>
      <c r="T35" s="85">
        <v>29</v>
      </c>
      <c r="U35" s="85">
        <v>34</v>
      </c>
      <c r="V35" s="85">
        <v>25</v>
      </c>
      <c r="W35" s="29">
        <v>27</v>
      </c>
      <c r="X35" s="29">
        <v>8</v>
      </c>
      <c r="Y35" s="29">
        <v>13</v>
      </c>
      <c r="Z35" s="32">
        <v>23</v>
      </c>
      <c r="AA35" s="32">
        <v>28</v>
      </c>
      <c r="AB35" s="32">
        <v>27</v>
      </c>
      <c r="AC35" s="31">
        <v>22</v>
      </c>
      <c r="AD35" s="32">
        <v>27</v>
      </c>
      <c r="AE35" s="39"/>
    </row>
    <row r="36" spans="2:31" x14ac:dyDescent="0.25">
      <c r="B36" s="8">
        <v>7</v>
      </c>
      <c r="C36" s="3">
        <v>26</v>
      </c>
      <c r="D36" s="86">
        <v>21</v>
      </c>
      <c r="E36" s="3">
        <v>26</v>
      </c>
      <c r="F36" s="3">
        <v>26</v>
      </c>
      <c r="G36" s="57">
        <v>28</v>
      </c>
      <c r="H36" s="3">
        <v>26</v>
      </c>
      <c r="I36" s="57">
        <v>22</v>
      </c>
      <c r="J36" s="3">
        <v>27</v>
      </c>
      <c r="K36" s="81">
        <v>26</v>
      </c>
      <c r="L36" s="86">
        <v>20</v>
      </c>
      <c r="M36" s="3">
        <v>24</v>
      </c>
      <c r="N36" s="3">
        <v>29</v>
      </c>
      <c r="O36" s="86">
        <v>25</v>
      </c>
      <c r="P36" s="3">
        <v>25</v>
      </c>
      <c r="Q36" s="86">
        <v>30</v>
      </c>
      <c r="R36" s="3">
        <v>32</v>
      </c>
      <c r="S36" s="3">
        <v>26</v>
      </c>
      <c r="T36" s="86">
        <v>30</v>
      </c>
      <c r="U36" s="86"/>
      <c r="V36" s="86">
        <v>26</v>
      </c>
      <c r="W36" s="3">
        <v>25</v>
      </c>
      <c r="X36" s="3">
        <v>9</v>
      </c>
      <c r="Y36" s="3"/>
      <c r="Z36" s="5">
        <v>24</v>
      </c>
      <c r="AA36" s="5">
        <v>30</v>
      </c>
      <c r="AB36" s="5">
        <v>25</v>
      </c>
      <c r="AC36" s="10">
        <v>27</v>
      </c>
      <c r="AD36" s="5">
        <v>29</v>
      </c>
      <c r="AE36" s="39"/>
    </row>
    <row r="37" spans="2:31" x14ac:dyDescent="0.25">
      <c r="B37" s="8">
        <v>7</v>
      </c>
      <c r="C37" s="3">
        <v>29</v>
      </c>
      <c r="D37" s="86">
        <v>21</v>
      </c>
      <c r="E37" s="3"/>
      <c r="F37" s="3"/>
      <c r="G37" s="57">
        <v>31</v>
      </c>
      <c r="H37" s="3"/>
      <c r="I37" s="114"/>
      <c r="J37" s="3">
        <v>29</v>
      </c>
      <c r="K37" s="81">
        <v>23</v>
      </c>
      <c r="L37" s="86">
        <v>20</v>
      </c>
      <c r="M37" s="3">
        <v>26</v>
      </c>
      <c r="N37" s="3">
        <v>25</v>
      </c>
      <c r="O37" s="86">
        <v>28</v>
      </c>
      <c r="P37" s="3"/>
      <c r="Q37" s="86">
        <v>32</v>
      </c>
      <c r="R37" s="3">
        <v>31</v>
      </c>
      <c r="S37" s="3"/>
      <c r="T37" s="86">
        <v>29</v>
      </c>
      <c r="U37" s="86"/>
      <c r="V37" s="86">
        <v>14</v>
      </c>
      <c r="W37" s="3">
        <v>18</v>
      </c>
      <c r="X37" s="3"/>
      <c r="Y37" s="3"/>
      <c r="Z37" s="5"/>
      <c r="AA37" s="5"/>
      <c r="AB37" s="5">
        <v>25</v>
      </c>
      <c r="AC37" s="10">
        <v>26</v>
      </c>
      <c r="AD37" s="5">
        <v>29</v>
      </c>
      <c r="AE37" s="39"/>
    </row>
    <row r="38" spans="2:31" x14ac:dyDescent="0.25">
      <c r="B38" s="8">
        <v>7</v>
      </c>
      <c r="C38" s="3">
        <v>28</v>
      </c>
      <c r="D38" s="86">
        <v>22</v>
      </c>
      <c r="E38" s="3"/>
      <c r="F38" s="3"/>
      <c r="G38" s="57">
        <v>25</v>
      </c>
      <c r="H38" s="3"/>
      <c r="I38" s="114"/>
      <c r="J38" s="3">
        <v>30</v>
      </c>
      <c r="K38" s="81">
        <v>24</v>
      </c>
      <c r="L38" s="86">
        <v>24</v>
      </c>
      <c r="M38" s="3"/>
      <c r="N38" s="3"/>
      <c r="O38" s="86">
        <v>26</v>
      </c>
      <c r="P38" s="3"/>
      <c r="Q38" s="86">
        <v>28</v>
      </c>
      <c r="R38" s="3">
        <v>31</v>
      </c>
      <c r="S38" s="3"/>
      <c r="T38" s="86">
        <v>26</v>
      </c>
      <c r="U38" s="86"/>
      <c r="V38" s="86"/>
      <c r="W38" s="3"/>
      <c r="X38" s="3"/>
      <c r="Y38" s="3"/>
      <c r="Z38" s="5"/>
      <c r="AA38" s="5"/>
      <c r="AB38" s="5">
        <v>25</v>
      </c>
      <c r="AC38" s="10"/>
      <c r="AD38" s="5">
        <v>26</v>
      </c>
      <c r="AE38" s="39"/>
    </row>
    <row r="39" spans="2:31" x14ac:dyDescent="0.25">
      <c r="B39" s="15">
        <v>7</v>
      </c>
      <c r="C39" s="16"/>
      <c r="D39" s="102"/>
      <c r="E39" s="16"/>
      <c r="F39" s="16"/>
      <c r="G39" s="58"/>
      <c r="H39" s="16"/>
      <c r="I39" s="117"/>
      <c r="J39" s="16"/>
      <c r="K39" s="9"/>
      <c r="L39" s="102"/>
      <c r="M39" s="16"/>
      <c r="N39" s="16"/>
      <c r="O39" s="16"/>
      <c r="P39" s="16"/>
      <c r="Q39" s="16"/>
      <c r="R39" s="16"/>
      <c r="S39" s="16"/>
      <c r="T39" s="102"/>
      <c r="U39" s="102"/>
      <c r="V39" s="102"/>
      <c r="W39" s="16"/>
      <c r="X39" s="16"/>
      <c r="Y39" s="16"/>
      <c r="Z39" s="17"/>
      <c r="AA39" s="17"/>
      <c r="AB39" s="17">
        <v>25</v>
      </c>
      <c r="AC39" s="18"/>
      <c r="AD39" s="17"/>
      <c r="AE39" s="41">
        <f>SUM(C35:AD39)</f>
        <v>2155</v>
      </c>
    </row>
    <row r="40" spans="2:31" x14ac:dyDescent="0.25">
      <c r="B40" s="19">
        <v>8</v>
      </c>
      <c r="C40" s="20">
        <v>24</v>
      </c>
      <c r="D40" s="20">
        <v>30</v>
      </c>
      <c r="E40" s="20">
        <v>27</v>
      </c>
      <c r="F40" s="20">
        <v>25</v>
      </c>
      <c r="G40" s="59">
        <v>28</v>
      </c>
      <c r="H40" s="20">
        <v>22</v>
      </c>
      <c r="I40" s="118">
        <v>25</v>
      </c>
      <c r="J40" s="20">
        <v>25</v>
      </c>
      <c r="K40" s="83">
        <v>28</v>
      </c>
      <c r="L40" s="133">
        <v>20</v>
      </c>
      <c r="M40" s="20">
        <v>23</v>
      </c>
      <c r="N40" s="20">
        <v>25</v>
      </c>
      <c r="O40" s="133">
        <v>22</v>
      </c>
      <c r="P40" s="20">
        <v>31</v>
      </c>
      <c r="Q40" s="133">
        <v>28</v>
      </c>
      <c r="R40" s="20">
        <v>29</v>
      </c>
      <c r="S40" s="20">
        <v>25</v>
      </c>
      <c r="T40" s="20">
        <v>31</v>
      </c>
      <c r="U40" s="20">
        <v>17</v>
      </c>
      <c r="V40" s="20">
        <v>22</v>
      </c>
      <c r="W40" s="20">
        <v>18</v>
      </c>
      <c r="X40" s="20">
        <v>10</v>
      </c>
      <c r="Y40" s="20">
        <v>11</v>
      </c>
      <c r="Z40" s="21">
        <v>27</v>
      </c>
      <c r="AA40" s="21">
        <v>25</v>
      </c>
      <c r="AB40" s="21">
        <v>30</v>
      </c>
      <c r="AC40" s="140">
        <v>25</v>
      </c>
      <c r="AD40" s="21">
        <v>26</v>
      </c>
      <c r="AE40" s="42"/>
    </row>
    <row r="41" spans="2:31" x14ac:dyDescent="0.25">
      <c r="B41" s="22">
        <v>8</v>
      </c>
      <c r="C41" s="23">
        <v>26</v>
      </c>
      <c r="D41" s="23">
        <v>30</v>
      </c>
      <c r="E41" s="23">
        <v>28</v>
      </c>
      <c r="F41" s="23">
        <v>26</v>
      </c>
      <c r="G41" s="60">
        <v>31</v>
      </c>
      <c r="H41" s="23">
        <v>22</v>
      </c>
      <c r="I41" s="119">
        <v>29</v>
      </c>
      <c r="J41" s="23">
        <v>27</v>
      </c>
      <c r="K41" s="35">
        <v>30</v>
      </c>
      <c r="L41" s="134">
        <v>19</v>
      </c>
      <c r="M41" s="23">
        <v>17</v>
      </c>
      <c r="N41" s="23">
        <v>25</v>
      </c>
      <c r="O41" s="134">
        <v>25</v>
      </c>
      <c r="P41" s="23">
        <v>31</v>
      </c>
      <c r="Q41" s="134">
        <v>32</v>
      </c>
      <c r="R41" s="23">
        <v>30</v>
      </c>
      <c r="S41" s="23">
        <v>27</v>
      </c>
      <c r="T41" s="23">
        <v>31</v>
      </c>
      <c r="U41" s="23">
        <v>19</v>
      </c>
      <c r="V41" s="23">
        <v>25</v>
      </c>
      <c r="W41" s="23">
        <v>19</v>
      </c>
      <c r="X41" s="23">
        <v>6</v>
      </c>
      <c r="Y41" s="23">
        <v>7</v>
      </c>
      <c r="Z41" s="24"/>
      <c r="AA41" s="24">
        <v>24</v>
      </c>
      <c r="AB41" s="24">
        <v>28</v>
      </c>
      <c r="AC41" s="34">
        <v>27</v>
      </c>
      <c r="AD41" s="24">
        <v>28</v>
      </c>
      <c r="AE41" s="42"/>
    </row>
    <row r="42" spans="2:31" x14ac:dyDescent="0.25">
      <c r="B42" s="22">
        <v>8</v>
      </c>
      <c r="C42" s="23">
        <v>28</v>
      </c>
      <c r="D42" s="23">
        <v>26</v>
      </c>
      <c r="E42" s="23"/>
      <c r="F42" s="23">
        <v>26</v>
      </c>
      <c r="G42" s="60">
        <v>17</v>
      </c>
      <c r="H42" s="23"/>
      <c r="I42" s="120"/>
      <c r="J42" s="23">
        <v>27</v>
      </c>
      <c r="K42" s="35">
        <v>30</v>
      </c>
      <c r="L42" s="134">
        <v>28</v>
      </c>
      <c r="M42" s="23">
        <v>25</v>
      </c>
      <c r="N42" s="23">
        <v>26</v>
      </c>
      <c r="O42" s="134">
        <v>25</v>
      </c>
      <c r="P42" s="23"/>
      <c r="Q42" s="134">
        <v>28</v>
      </c>
      <c r="R42" s="23">
        <v>31</v>
      </c>
      <c r="S42" s="23"/>
      <c r="T42" s="23">
        <v>32</v>
      </c>
      <c r="U42" s="23"/>
      <c r="V42" s="23"/>
      <c r="W42" s="23"/>
      <c r="X42" s="23">
        <v>7</v>
      </c>
      <c r="Y42" s="23"/>
      <c r="Z42" s="24"/>
      <c r="AA42" s="24"/>
      <c r="AB42" s="24">
        <v>28</v>
      </c>
      <c r="AC42" s="34">
        <v>25</v>
      </c>
      <c r="AD42" s="24">
        <v>27</v>
      </c>
      <c r="AE42" s="42"/>
    </row>
    <row r="43" spans="2:31" x14ac:dyDescent="0.25">
      <c r="B43" s="22">
        <v>8</v>
      </c>
      <c r="C43" s="23">
        <v>24</v>
      </c>
      <c r="D43" s="23"/>
      <c r="E43" s="23"/>
      <c r="F43" s="23"/>
      <c r="G43" s="60"/>
      <c r="H43" s="23"/>
      <c r="I43" s="120"/>
      <c r="J43" s="23">
        <v>25</v>
      </c>
      <c r="K43" s="35">
        <v>28</v>
      </c>
      <c r="L43" s="134">
        <v>23</v>
      </c>
      <c r="M43" s="23"/>
      <c r="N43" s="23"/>
      <c r="O43" s="134"/>
      <c r="P43" s="23"/>
      <c r="Q43" s="23">
        <v>27</v>
      </c>
      <c r="R43" s="23">
        <v>29</v>
      </c>
      <c r="S43" s="23"/>
      <c r="T43" s="23">
        <v>31</v>
      </c>
      <c r="U43" s="23"/>
      <c r="V43" s="23"/>
      <c r="W43" s="23"/>
      <c r="X43" s="23"/>
      <c r="Y43" s="23"/>
      <c r="Z43" s="24"/>
      <c r="AA43" s="24"/>
      <c r="AB43" s="24">
        <v>28</v>
      </c>
      <c r="AC43" s="34"/>
      <c r="AD43" s="24">
        <v>26</v>
      </c>
      <c r="AE43" s="42"/>
    </row>
    <row r="44" spans="2:31" x14ac:dyDescent="0.25">
      <c r="B44" s="25">
        <v>8</v>
      </c>
      <c r="C44" s="26"/>
      <c r="D44" s="26"/>
      <c r="E44" s="26"/>
      <c r="F44" s="26"/>
      <c r="G44" s="64"/>
      <c r="H44" s="26"/>
      <c r="I44" s="121"/>
      <c r="J44" s="26"/>
      <c r="K44" s="36"/>
      <c r="L44" s="135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7"/>
      <c r="AA44" s="27"/>
      <c r="AB44" s="27"/>
      <c r="AC44" s="138"/>
      <c r="AD44" s="27"/>
      <c r="AE44" s="43">
        <f>SUM(C40:AD44)</f>
        <v>2025</v>
      </c>
    </row>
    <row r="45" spans="2:31" x14ac:dyDescent="0.25">
      <c r="B45" s="28">
        <v>9</v>
      </c>
      <c r="C45" s="29">
        <v>31</v>
      </c>
      <c r="D45" s="85">
        <v>29</v>
      </c>
      <c r="E45" s="29">
        <v>33</v>
      </c>
      <c r="F45" s="29">
        <v>26</v>
      </c>
      <c r="G45" s="68">
        <v>28</v>
      </c>
      <c r="H45" s="29">
        <v>29</v>
      </c>
      <c r="I45" s="123">
        <v>26</v>
      </c>
      <c r="J45" s="29">
        <v>25</v>
      </c>
      <c r="K45" s="84">
        <v>29</v>
      </c>
      <c r="L45" s="85">
        <v>24</v>
      </c>
      <c r="M45" s="29">
        <v>25</v>
      </c>
      <c r="N45" s="29">
        <v>27</v>
      </c>
      <c r="O45" s="85">
        <v>27</v>
      </c>
      <c r="P45" s="29">
        <v>31</v>
      </c>
      <c r="Q45" s="29">
        <v>30</v>
      </c>
      <c r="R45" s="29">
        <v>27</v>
      </c>
      <c r="S45" s="29">
        <v>26</v>
      </c>
      <c r="T45" s="85">
        <v>33</v>
      </c>
      <c r="U45" s="85">
        <v>31</v>
      </c>
      <c r="V45" s="85">
        <v>28</v>
      </c>
      <c r="W45" s="29">
        <v>27</v>
      </c>
      <c r="X45" s="29">
        <v>10</v>
      </c>
      <c r="Y45" s="29">
        <v>10</v>
      </c>
      <c r="Z45" s="31">
        <v>27</v>
      </c>
      <c r="AA45" s="31">
        <v>26</v>
      </c>
      <c r="AB45" s="32">
        <v>33</v>
      </c>
      <c r="AC45" s="31">
        <v>23</v>
      </c>
      <c r="AD45" s="32">
        <v>27</v>
      </c>
      <c r="AE45" s="39"/>
    </row>
    <row r="46" spans="2:31" x14ac:dyDescent="0.25">
      <c r="B46" s="8">
        <v>9</v>
      </c>
      <c r="C46" s="3">
        <v>30</v>
      </c>
      <c r="D46" s="86">
        <v>31</v>
      </c>
      <c r="E46" s="3">
        <v>30</v>
      </c>
      <c r="F46" s="3">
        <v>26</v>
      </c>
      <c r="G46" s="57">
        <v>25</v>
      </c>
      <c r="H46" s="3">
        <v>28</v>
      </c>
      <c r="I46" s="114">
        <v>23</v>
      </c>
      <c r="J46" s="3">
        <v>25</v>
      </c>
      <c r="K46" s="81">
        <v>29</v>
      </c>
      <c r="L46" s="86">
        <v>20</v>
      </c>
      <c r="M46" s="3">
        <v>25</v>
      </c>
      <c r="N46" s="3">
        <v>25</v>
      </c>
      <c r="O46" s="86">
        <v>25</v>
      </c>
      <c r="P46" s="3"/>
      <c r="Q46" s="3">
        <v>28</v>
      </c>
      <c r="R46" s="3">
        <v>27</v>
      </c>
      <c r="S46" s="3">
        <v>25</v>
      </c>
      <c r="T46" s="86">
        <v>32</v>
      </c>
      <c r="U46" s="86"/>
      <c r="V46" s="86">
        <v>30</v>
      </c>
      <c r="W46" s="3">
        <v>29</v>
      </c>
      <c r="X46" s="3"/>
      <c r="Y46" s="3"/>
      <c r="Z46" s="10">
        <v>27</v>
      </c>
      <c r="AA46" s="10">
        <v>25</v>
      </c>
      <c r="AB46" s="5">
        <v>31</v>
      </c>
      <c r="AC46" s="10">
        <v>26</v>
      </c>
      <c r="AD46" s="5">
        <v>23</v>
      </c>
      <c r="AE46" s="39"/>
    </row>
    <row r="47" spans="2:31" x14ac:dyDescent="0.25">
      <c r="B47" s="8">
        <v>9</v>
      </c>
      <c r="C47" s="3">
        <v>32</v>
      </c>
      <c r="D47" s="86"/>
      <c r="E47" s="3"/>
      <c r="F47" s="3">
        <v>26</v>
      </c>
      <c r="G47" s="57">
        <v>25</v>
      </c>
      <c r="H47" s="3"/>
      <c r="I47" s="114"/>
      <c r="J47" s="3">
        <v>25</v>
      </c>
      <c r="K47" s="81">
        <v>28</v>
      </c>
      <c r="L47" s="86">
        <v>28</v>
      </c>
      <c r="M47" s="3">
        <v>25</v>
      </c>
      <c r="N47" s="3">
        <v>25</v>
      </c>
      <c r="O47" s="86">
        <v>27</v>
      </c>
      <c r="P47" s="3"/>
      <c r="Q47" s="3">
        <v>30</v>
      </c>
      <c r="R47" s="3">
        <v>29</v>
      </c>
      <c r="S47" s="3"/>
      <c r="T47" s="86">
        <v>31</v>
      </c>
      <c r="U47" s="86"/>
      <c r="V47" s="86"/>
      <c r="W47" s="3"/>
      <c r="X47" s="3"/>
      <c r="Y47" s="3"/>
      <c r="Z47" s="5"/>
      <c r="AA47" s="5"/>
      <c r="AB47" s="5">
        <v>29</v>
      </c>
      <c r="AC47" s="10">
        <v>26</v>
      </c>
      <c r="AD47" s="5">
        <v>25</v>
      </c>
      <c r="AE47" s="39"/>
    </row>
    <row r="48" spans="2:31" x14ac:dyDescent="0.25">
      <c r="B48" s="8">
        <v>9</v>
      </c>
      <c r="C48" s="3">
        <v>29</v>
      </c>
      <c r="D48" s="86"/>
      <c r="E48" s="3"/>
      <c r="F48" s="3"/>
      <c r="G48" s="69">
        <v>23</v>
      </c>
      <c r="H48" s="3"/>
      <c r="I48" s="114"/>
      <c r="J48" s="3">
        <v>19</v>
      </c>
      <c r="K48" s="81">
        <v>29</v>
      </c>
      <c r="L48" s="86"/>
      <c r="M48" s="3"/>
      <c r="N48" s="3"/>
      <c r="O48" s="3"/>
      <c r="P48" s="3"/>
      <c r="Q48" s="3"/>
      <c r="R48" s="3">
        <v>27</v>
      </c>
      <c r="S48" s="3"/>
      <c r="T48" s="86"/>
      <c r="U48" s="86"/>
      <c r="V48" s="86"/>
      <c r="W48" s="3"/>
      <c r="X48" s="3"/>
      <c r="Y48" s="3">
        <v>4</v>
      </c>
      <c r="Z48" s="5"/>
      <c r="AA48" s="5"/>
      <c r="AB48" s="5"/>
      <c r="AC48" s="10"/>
      <c r="AD48" s="5">
        <v>23</v>
      </c>
      <c r="AE48" s="39"/>
    </row>
    <row r="49" spans="1:31" x14ac:dyDescent="0.25">
      <c r="B49" s="11">
        <v>9</v>
      </c>
      <c r="C49" s="12"/>
      <c r="D49" s="101"/>
      <c r="E49" s="12"/>
      <c r="F49" s="12"/>
      <c r="G49" s="150">
        <v>25</v>
      </c>
      <c r="H49" s="12"/>
      <c r="I49" s="115"/>
      <c r="J49" s="12"/>
      <c r="K49" s="82"/>
      <c r="L49" s="101"/>
      <c r="M49" s="12"/>
      <c r="N49" s="12"/>
      <c r="O49" s="12"/>
      <c r="P49" s="12"/>
      <c r="Q49" s="12"/>
      <c r="R49" s="12"/>
      <c r="S49" s="12"/>
      <c r="T49" s="101"/>
      <c r="U49" s="101"/>
      <c r="V49" s="101"/>
      <c r="W49" s="12"/>
      <c r="X49" s="12"/>
      <c r="Y49" s="44">
        <v>9</v>
      </c>
      <c r="Z49" s="151"/>
      <c r="AA49" s="151"/>
      <c r="AB49" s="13"/>
      <c r="AC49" s="14"/>
      <c r="AD49" s="13"/>
      <c r="AE49" s="152">
        <f>SUM(C45:AD49)</f>
        <v>1992</v>
      </c>
    </row>
    <row r="50" spans="1:31" x14ac:dyDescent="0.25">
      <c r="B50" s="47" t="s">
        <v>28</v>
      </c>
      <c r="C50" s="139">
        <f t="shared" ref="C50:AE50" si="1">SUM(C25:C49)</f>
        <v>570</v>
      </c>
      <c r="D50" s="139">
        <f t="shared" si="1"/>
        <v>435</v>
      </c>
      <c r="E50" s="139">
        <f t="shared" si="1"/>
        <v>312</v>
      </c>
      <c r="F50" s="139">
        <f t="shared" si="1"/>
        <v>207</v>
      </c>
      <c r="G50" s="139">
        <f t="shared" si="1"/>
        <v>555</v>
      </c>
      <c r="H50" s="139">
        <f t="shared" si="1"/>
        <v>238</v>
      </c>
      <c r="I50" s="139">
        <f t="shared" si="1"/>
        <v>257</v>
      </c>
      <c r="J50" s="139">
        <f t="shared" si="1"/>
        <v>552</v>
      </c>
      <c r="K50" s="139">
        <f t="shared" si="1"/>
        <v>501</v>
      </c>
      <c r="L50" s="139">
        <f t="shared" si="1"/>
        <v>445</v>
      </c>
      <c r="M50" s="139">
        <f t="shared" si="1"/>
        <v>357</v>
      </c>
      <c r="N50" s="139">
        <f t="shared" si="1"/>
        <v>401</v>
      </c>
      <c r="O50" s="139">
        <f t="shared" si="1"/>
        <v>432</v>
      </c>
      <c r="P50" s="139">
        <f t="shared" si="1"/>
        <v>264</v>
      </c>
      <c r="Q50" s="139">
        <f t="shared" si="1"/>
        <v>614</v>
      </c>
      <c r="R50" s="139">
        <f t="shared" si="1"/>
        <v>641</v>
      </c>
      <c r="S50" s="139">
        <f t="shared" si="1"/>
        <v>264</v>
      </c>
      <c r="T50" s="139">
        <f t="shared" si="1"/>
        <v>581</v>
      </c>
      <c r="U50" s="139">
        <f t="shared" si="1"/>
        <v>175</v>
      </c>
      <c r="V50" s="139">
        <f t="shared" si="1"/>
        <v>277</v>
      </c>
      <c r="W50" s="139">
        <f t="shared" si="1"/>
        <v>320</v>
      </c>
      <c r="X50" s="139">
        <f t="shared" si="1"/>
        <v>75</v>
      </c>
      <c r="Y50" s="139">
        <f t="shared" si="1"/>
        <v>78</v>
      </c>
      <c r="Z50" s="139">
        <f t="shared" si="1"/>
        <v>226</v>
      </c>
      <c r="AA50" s="139">
        <f t="shared" si="1"/>
        <v>272</v>
      </c>
      <c r="AB50" s="139">
        <f t="shared" si="1"/>
        <v>575</v>
      </c>
      <c r="AC50" s="139">
        <f t="shared" si="1"/>
        <v>378</v>
      </c>
      <c r="AD50" s="139">
        <f t="shared" si="1"/>
        <v>571</v>
      </c>
      <c r="AE50" s="153">
        <f t="shared" si="1"/>
        <v>10573</v>
      </c>
    </row>
    <row r="51" spans="1:31" x14ac:dyDescent="0.25">
      <c r="B51" s="19">
        <v>10</v>
      </c>
      <c r="C51" s="20">
        <v>30</v>
      </c>
      <c r="D51" s="20">
        <v>31</v>
      </c>
      <c r="E51" s="133">
        <v>20</v>
      </c>
      <c r="F51" s="133">
        <v>26</v>
      </c>
      <c r="G51" s="118">
        <v>26</v>
      </c>
      <c r="H51" s="133">
        <v>22</v>
      </c>
      <c r="I51" s="154">
        <v>27</v>
      </c>
      <c r="J51" s="20">
        <v>25</v>
      </c>
      <c r="K51" s="83">
        <v>28</v>
      </c>
      <c r="L51" s="133">
        <v>24</v>
      </c>
      <c r="M51" s="20">
        <v>29</v>
      </c>
      <c r="N51" s="20">
        <v>31</v>
      </c>
      <c r="O51" s="20">
        <v>25</v>
      </c>
      <c r="P51" s="133">
        <v>25</v>
      </c>
      <c r="Q51" s="133">
        <v>28</v>
      </c>
      <c r="R51" s="20">
        <v>27</v>
      </c>
      <c r="S51" s="20">
        <v>23</v>
      </c>
      <c r="T51" s="20">
        <v>27</v>
      </c>
      <c r="U51" s="133">
        <v>21</v>
      </c>
      <c r="V51" s="133">
        <v>23</v>
      </c>
      <c r="W51" s="133">
        <v>19</v>
      </c>
      <c r="X51" s="133"/>
      <c r="Y51" s="133">
        <v>0</v>
      </c>
      <c r="Z51" s="33">
        <v>17</v>
      </c>
      <c r="AA51" s="21">
        <v>28</v>
      </c>
      <c r="AB51" s="21">
        <v>30</v>
      </c>
      <c r="AC51" s="21">
        <v>28</v>
      </c>
      <c r="AD51" s="21">
        <v>32</v>
      </c>
      <c r="AE51" s="42"/>
    </row>
    <row r="52" spans="1:31" x14ac:dyDescent="0.25">
      <c r="B52" s="22">
        <v>10</v>
      </c>
      <c r="C52" s="23">
        <v>32</v>
      </c>
      <c r="D52" s="23"/>
      <c r="E52" s="23"/>
      <c r="F52" s="23">
        <v>24</v>
      </c>
      <c r="G52" s="149">
        <v>25</v>
      </c>
      <c r="H52" s="23"/>
      <c r="I52" s="120"/>
      <c r="J52" s="23">
        <v>26</v>
      </c>
      <c r="K52" s="35"/>
      <c r="L52" s="134">
        <v>14</v>
      </c>
      <c r="M52" s="23"/>
      <c r="N52" s="23"/>
      <c r="O52" s="23">
        <v>25</v>
      </c>
      <c r="P52" s="23"/>
      <c r="Q52" s="134">
        <v>26</v>
      </c>
      <c r="R52" s="23">
        <v>30</v>
      </c>
      <c r="S52" s="23">
        <v>20</v>
      </c>
      <c r="T52" s="23">
        <v>27</v>
      </c>
      <c r="U52" s="23"/>
      <c r="V52" s="23"/>
      <c r="W52" s="23"/>
      <c r="X52" s="23"/>
      <c r="Y52" s="23"/>
      <c r="Z52" s="24"/>
      <c r="AA52" s="24"/>
      <c r="AB52" s="24">
        <v>31</v>
      </c>
      <c r="AC52" s="24"/>
      <c r="AD52" s="24">
        <v>36</v>
      </c>
      <c r="AE52" s="42"/>
    </row>
    <row r="53" spans="1:31" x14ac:dyDescent="0.25">
      <c r="B53" s="25">
        <v>10</v>
      </c>
      <c r="C53" s="26"/>
      <c r="D53" s="26"/>
      <c r="E53" s="26"/>
      <c r="F53" s="26">
        <v>24</v>
      </c>
      <c r="G53" s="67"/>
      <c r="H53" s="26"/>
      <c r="I53" s="121"/>
      <c r="J53" s="26">
        <v>25</v>
      </c>
      <c r="K53" s="36"/>
      <c r="L53" s="135">
        <v>19</v>
      </c>
      <c r="M53" s="26"/>
      <c r="N53" s="26"/>
      <c r="O53" s="26"/>
      <c r="P53" s="26"/>
      <c r="Q53" s="26">
        <v>26</v>
      </c>
      <c r="R53" s="26"/>
      <c r="S53" s="26"/>
      <c r="T53" s="26" t="s">
        <v>48</v>
      </c>
      <c r="U53" s="26"/>
      <c r="V53" s="26"/>
      <c r="W53" s="26"/>
      <c r="X53" s="26"/>
      <c r="Y53" s="26"/>
      <c r="Z53" s="27"/>
      <c r="AA53" s="27"/>
      <c r="AB53" s="27">
        <v>20</v>
      </c>
      <c r="AC53" s="27"/>
      <c r="AD53" s="27"/>
      <c r="AE53" s="53">
        <f>SUM(C51:AD53)</f>
        <v>1102</v>
      </c>
    </row>
    <row r="54" spans="1:31" x14ac:dyDescent="0.25">
      <c r="B54" s="28">
        <v>11</v>
      </c>
      <c r="C54" s="29">
        <v>25</v>
      </c>
      <c r="D54" s="85">
        <v>20</v>
      </c>
      <c r="E54" s="29">
        <v>28</v>
      </c>
      <c r="F54" s="29">
        <v>26</v>
      </c>
      <c r="G54" s="68">
        <v>25</v>
      </c>
      <c r="H54" s="29">
        <v>20</v>
      </c>
      <c r="I54" s="123">
        <v>25</v>
      </c>
      <c r="J54" s="29">
        <v>27</v>
      </c>
      <c r="K54" s="84">
        <v>30</v>
      </c>
      <c r="L54" s="85">
        <v>21</v>
      </c>
      <c r="M54" s="29">
        <v>21</v>
      </c>
      <c r="N54" s="29">
        <v>28</v>
      </c>
      <c r="O54" s="142">
        <v>25</v>
      </c>
      <c r="P54" s="29">
        <v>24</v>
      </c>
      <c r="Q54" s="29">
        <v>32</v>
      </c>
      <c r="R54" s="29">
        <v>27</v>
      </c>
      <c r="S54" s="29">
        <v>20</v>
      </c>
      <c r="T54" s="85">
        <v>28</v>
      </c>
      <c r="U54" s="85">
        <v>19</v>
      </c>
      <c r="V54" s="85">
        <v>19</v>
      </c>
      <c r="W54" s="29">
        <v>23</v>
      </c>
      <c r="X54" s="29"/>
      <c r="Y54" s="29">
        <v>2</v>
      </c>
      <c r="Z54" s="32">
        <v>18</v>
      </c>
      <c r="AA54" s="32">
        <v>26</v>
      </c>
      <c r="AB54" s="32">
        <v>23</v>
      </c>
      <c r="AC54" s="32">
        <v>30</v>
      </c>
      <c r="AD54" s="32">
        <v>24</v>
      </c>
      <c r="AE54" s="39"/>
    </row>
    <row r="55" spans="1:31" x14ac:dyDescent="0.25">
      <c r="B55" s="8">
        <v>11</v>
      </c>
      <c r="C55" s="3">
        <v>25</v>
      </c>
      <c r="D55" s="86"/>
      <c r="E55" s="3"/>
      <c r="F55" s="3">
        <v>27</v>
      </c>
      <c r="G55" s="69">
        <v>27</v>
      </c>
      <c r="H55" s="3"/>
      <c r="I55" s="114"/>
      <c r="J55" s="3">
        <v>26</v>
      </c>
      <c r="K55" s="81"/>
      <c r="L55" s="86">
        <v>16</v>
      </c>
      <c r="M55" s="3"/>
      <c r="N55" s="3"/>
      <c r="O55" s="86">
        <v>21</v>
      </c>
      <c r="P55" s="3"/>
      <c r="Q55" s="3">
        <v>30</v>
      </c>
      <c r="R55" s="3">
        <v>22</v>
      </c>
      <c r="S55" s="3">
        <v>20</v>
      </c>
      <c r="T55" s="86">
        <v>30</v>
      </c>
      <c r="U55" s="86"/>
      <c r="V55" s="86"/>
      <c r="W55" s="3"/>
      <c r="X55" s="3"/>
      <c r="Y55" s="3"/>
      <c r="Z55" s="5"/>
      <c r="AA55" s="5"/>
      <c r="AB55" s="5">
        <v>31</v>
      </c>
      <c r="AC55" s="5"/>
      <c r="AD55" s="5">
        <v>30</v>
      </c>
      <c r="AE55" s="39"/>
    </row>
    <row r="56" spans="1:31" x14ac:dyDescent="0.25">
      <c r="B56" s="11">
        <v>11</v>
      </c>
      <c r="C56" s="12"/>
      <c r="D56" s="101"/>
      <c r="E56" s="12"/>
      <c r="F56" s="12">
        <v>25</v>
      </c>
      <c r="G56" s="72"/>
      <c r="H56" s="12"/>
      <c r="I56" s="115"/>
      <c r="J56" s="12">
        <v>18</v>
      </c>
      <c r="K56" s="82"/>
      <c r="L56" s="101"/>
      <c r="M56" s="12"/>
      <c r="N56" s="12"/>
      <c r="O56" s="12"/>
      <c r="P56" s="12"/>
      <c r="Q56" s="12"/>
      <c r="R56" s="12"/>
      <c r="S56" s="12"/>
      <c r="T56" s="101"/>
      <c r="U56" s="101"/>
      <c r="V56" s="101"/>
      <c r="W56" s="12"/>
      <c r="X56" s="12"/>
      <c r="Y56" s="12"/>
      <c r="Z56" s="13"/>
      <c r="AA56" s="13"/>
      <c r="AB56" s="13">
        <v>31</v>
      </c>
      <c r="AC56" s="54"/>
      <c r="AD56" s="13"/>
      <c r="AE56" s="39"/>
    </row>
    <row r="57" spans="1:31" x14ac:dyDescent="0.25">
      <c r="B57" s="11" t="s">
        <v>29</v>
      </c>
      <c r="C57" s="16"/>
      <c r="D57" s="102"/>
      <c r="E57" s="16"/>
      <c r="F57" s="16"/>
      <c r="G57" s="70"/>
      <c r="H57" s="16"/>
      <c r="I57" s="117"/>
      <c r="J57" s="16"/>
      <c r="K57" s="9"/>
      <c r="L57" s="102"/>
      <c r="M57" s="16"/>
      <c r="N57" s="16"/>
      <c r="O57" s="16"/>
      <c r="P57" s="16"/>
      <c r="Q57" s="16"/>
      <c r="R57" s="16"/>
      <c r="S57" s="16"/>
      <c r="T57" s="102"/>
      <c r="U57" s="102"/>
      <c r="V57" s="102"/>
      <c r="W57" s="16"/>
      <c r="X57" s="16"/>
      <c r="Y57" s="16"/>
      <c r="Z57" s="17"/>
      <c r="AA57" s="17"/>
      <c r="AB57" s="17"/>
      <c r="AC57" s="46"/>
      <c r="AD57" s="17"/>
      <c r="AE57" s="41">
        <f>SUM(C54:AD57)</f>
        <v>1015</v>
      </c>
    </row>
    <row r="58" spans="1:31" x14ac:dyDescent="0.25">
      <c r="B58" s="37" t="s">
        <v>30</v>
      </c>
      <c r="C58" s="38">
        <f t="shared" ref="C58:AD58" si="2">SUM(C51:C57)</f>
        <v>112</v>
      </c>
      <c r="D58" s="38">
        <f t="shared" si="2"/>
        <v>51</v>
      </c>
      <c r="E58" s="38">
        <f t="shared" si="2"/>
        <v>48</v>
      </c>
      <c r="F58" s="38">
        <f t="shared" si="2"/>
        <v>152</v>
      </c>
      <c r="G58" s="73">
        <f t="shared" si="2"/>
        <v>103</v>
      </c>
      <c r="H58" s="38">
        <f t="shared" si="2"/>
        <v>42</v>
      </c>
      <c r="I58" s="38">
        <f t="shared" si="2"/>
        <v>52</v>
      </c>
      <c r="J58" s="38">
        <f t="shared" si="2"/>
        <v>147</v>
      </c>
      <c r="K58" s="38">
        <f t="shared" si="2"/>
        <v>58</v>
      </c>
      <c r="L58" s="38">
        <f t="shared" si="2"/>
        <v>94</v>
      </c>
      <c r="M58" s="38">
        <f t="shared" si="2"/>
        <v>50</v>
      </c>
      <c r="N58" s="38">
        <f t="shared" si="2"/>
        <v>59</v>
      </c>
      <c r="O58" s="38">
        <f t="shared" si="2"/>
        <v>96</v>
      </c>
      <c r="P58" s="38">
        <f t="shared" si="2"/>
        <v>49</v>
      </c>
      <c r="Q58" s="38">
        <f t="shared" si="2"/>
        <v>142</v>
      </c>
      <c r="R58" s="38">
        <f t="shared" si="2"/>
        <v>106</v>
      </c>
      <c r="S58" s="38">
        <f t="shared" si="2"/>
        <v>83</v>
      </c>
      <c r="T58" s="38">
        <f t="shared" si="2"/>
        <v>112</v>
      </c>
      <c r="U58" s="38">
        <f t="shared" si="2"/>
        <v>40</v>
      </c>
      <c r="V58" s="38">
        <f t="shared" si="2"/>
        <v>42</v>
      </c>
      <c r="W58" s="38">
        <f t="shared" si="2"/>
        <v>42</v>
      </c>
      <c r="X58" s="38">
        <f t="shared" si="2"/>
        <v>0</v>
      </c>
      <c r="Y58" s="38">
        <f t="shared" si="2"/>
        <v>2</v>
      </c>
      <c r="Z58" s="38">
        <f t="shared" si="2"/>
        <v>35</v>
      </c>
      <c r="AA58" s="38">
        <f t="shared" si="2"/>
        <v>54</v>
      </c>
      <c r="AB58" s="38">
        <f t="shared" si="2"/>
        <v>166</v>
      </c>
      <c r="AC58" s="38">
        <f t="shared" si="2"/>
        <v>58</v>
      </c>
      <c r="AD58" s="38">
        <f t="shared" si="2"/>
        <v>122</v>
      </c>
      <c r="AE58" s="38">
        <f>SUM(AE52:AE57)</f>
        <v>2117</v>
      </c>
    </row>
    <row r="59" spans="1:31" x14ac:dyDescent="0.25">
      <c r="G59"/>
      <c r="I59"/>
      <c r="K59"/>
      <c r="T59"/>
    </row>
    <row r="60" spans="1:31" s="107" customFormat="1" ht="12" x14ac:dyDescent="0.2">
      <c r="C60" s="56">
        <f t="shared" ref="C60:AE60" si="3">C24+C50+C58</f>
        <v>1189</v>
      </c>
      <c r="D60" s="56">
        <f t="shared" si="3"/>
        <v>918</v>
      </c>
      <c r="E60" s="56">
        <f t="shared" si="3"/>
        <v>693</v>
      </c>
      <c r="F60" s="56">
        <f t="shared" si="3"/>
        <v>359</v>
      </c>
      <c r="G60" s="56">
        <f t="shared" si="3"/>
        <v>1148</v>
      </c>
      <c r="H60" s="56">
        <f t="shared" si="3"/>
        <v>497</v>
      </c>
      <c r="I60" s="126">
        <f t="shared" si="3"/>
        <v>557</v>
      </c>
      <c r="J60" s="56">
        <f t="shared" si="3"/>
        <v>1279</v>
      </c>
      <c r="K60" s="56">
        <f t="shared" si="3"/>
        <v>936</v>
      </c>
      <c r="L60" s="56">
        <f t="shared" si="3"/>
        <v>988</v>
      </c>
      <c r="M60" s="56">
        <f t="shared" si="3"/>
        <v>701</v>
      </c>
      <c r="N60" s="56">
        <f t="shared" si="3"/>
        <v>808</v>
      </c>
      <c r="O60" s="56">
        <f t="shared" si="3"/>
        <v>866</v>
      </c>
      <c r="P60" s="56">
        <f t="shared" si="3"/>
        <v>570</v>
      </c>
      <c r="Q60" s="56">
        <f t="shared" si="3"/>
        <v>1313</v>
      </c>
      <c r="R60" s="56">
        <f t="shared" si="3"/>
        <v>1328</v>
      </c>
      <c r="S60" s="56">
        <f t="shared" si="3"/>
        <v>597</v>
      </c>
      <c r="T60" s="56">
        <f t="shared" si="3"/>
        <v>1294</v>
      </c>
      <c r="U60" s="56">
        <f t="shared" si="3"/>
        <v>389</v>
      </c>
      <c r="V60" s="56">
        <f t="shared" si="3"/>
        <v>553</v>
      </c>
      <c r="W60" s="56">
        <f t="shared" si="3"/>
        <v>671</v>
      </c>
      <c r="X60" s="56">
        <f t="shared" si="3"/>
        <v>160</v>
      </c>
      <c r="Y60" s="56">
        <f t="shared" si="3"/>
        <v>126</v>
      </c>
      <c r="Z60" s="56">
        <f t="shared" si="3"/>
        <v>460</v>
      </c>
      <c r="AA60" s="56">
        <f t="shared" si="3"/>
        <v>564</v>
      </c>
      <c r="AB60" s="56">
        <f t="shared" si="3"/>
        <v>1264</v>
      </c>
      <c r="AC60" s="56">
        <f t="shared" si="3"/>
        <v>757</v>
      </c>
      <c r="AD60" s="56">
        <f t="shared" si="3"/>
        <v>1213</v>
      </c>
      <c r="AE60" s="126">
        <f t="shared" si="3"/>
        <v>22198</v>
      </c>
    </row>
    <row r="61" spans="1:31" x14ac:dyDescent="0.25">
      <c r="G61"/>
      <c r="I61"/>
      <c r="K61"/>
      <c r="T61"/>
      <c r="AE61" s="155"/>
    </row>
    <row r="62" spans="1:31" s="143" customFormat="1" ht="15" customHeight="1" x14ac:dyDescent="0.2">
      <c r="A62" s="1375" t="s">
        <v>56</v>
      </c>
      <c r="B62" s="1375"/>
      <c r="C62" s="156">
        <v>40</v>
      </c>
      <c r="D62" s="156">
        <v>32</v>
      </c>
      <c r="E62" s="156">
        <v>25</v>
      </c>
      <c r="F62" s="156">
        <v>14</v>
      </c>
      <c r="G62" s="156">
        <v>41</v>
      </c>
      <c r="H62" s="156">
        <v>20</v>
      </c>
      <c r="I62" s="156">
        <v>21</v>
      </c>
      <c r="J62" s="156">
        <v>47</v>
      </c>
      <c r="K62" s="157">
        <v>33</v>
      </c>
      <c r="L62" s="156">
        <v>42</v>
      </c>
      <c r="M62" s="156">
        <v>27</v>
      </c>
      <c r="N62" s="156">
        <v>29</v>
      </c>
      <c r="O62" s="156">
        <v>32</v>
      </c>
      <c r="P62" s="156">
        <v>21</v>
      </c>
      <c r="Q62" s="156">
        <v>45</v>
      </c>
      <c r="R62" s="156">
        <v>45</v>
      </c>
      <c r="S62" s="156">
        <v>23</v>
      </c>
      <c r="T62" s="157">
        <v>43</v>
      </c>
      <c r="U62" s="156">
        <v>14</v>
      </c>
      <c r="V62" s="156">
        <v>21</v>
      </c>
      <c r="W62" s="156">
        <v>27</v>
      </c>
      <c r="X62" s="156">
        <v>17</v>
      </c>
      <c r="Y62" s="156">
        <v>16</v>
      </c>
      <c r="Z62" s="156">
        <v>19</v>
      </c>
      <c r="AA62" s="156">
        <v>20</v>
      </c>
      <c r="AB62" s="156">
        <v>45</v>
      </c>
      <c r="AC62" s="156">
        <v>30</v>
      </c>
      <c r="AD62" s="156">
        <v>40</v>
      </c>
      <c r="AE62" s="126">
        <f>SUM(C62:AD62)</f>
        <v>829</v>
      </c>
    </row>
    <row r="63" spans="1:31" ht="15" customHeight="1" x14ac:dyDescent="0.25">
      <c r="A63" s="1376" t="s">
        <v>57</v>
      </c>
      <c r="B63" s="1376"/>
      <c r="C63" s="158">
        <f t="shared" ref="C63:AE63" si="4">C60/C62</f>
        <v>29.725000000000001</v>
      </c>
      <c r="D63" s="158">
        <f t="shared" si="4"/>
        <v>28.6875</v>
      </c>
      <c r="E63" s="158">
        <f t="shared" si="4"/>
        <v>27.72</v>
      </c>
      <c r="F63" s="158">
        <f t="shared" si="4"/>
        <v>25.642857142857142</v>
      </c>
      <c r="G63" s="158">
        <f t="shared" si="4"/>
        <v>28</v>
      </c>
      <c r="H63" s="158">
        <f t="shared" si="4"/>
        <v>24.85</v>
      </c>
      <c r="I63" s="158">
        <f t="shared" si="4"/>
        <v>26.523809523809526</v>
      </c>
      <c r="J63" s="158">
        <f t="shared" si="4"/>
        <v>27.212765957446809</v>
      </c>
      <c r="K63" s="158">
        <f t="shared" si="4"/>
        <v>28.363636363636363</v>
      </c>
      <c r="L63" s="158">
        <f t="shared" si="4"/>
        <v>23.523809523809526</v>
      </c>
      <c r="M63" s="158">
        <f t="shared" si="4"/>
        <v>25.962962962962962</v>
      </c>
      <c r="N63" s="158">
        <f t="shared" si="4"/>
        <v>27.862068965517242</v>
      </c>
      <c r="O63" s="158">
        <f t="shared" si="4"/>
        <v>27.0625</v>
      </c>
      <c r="P63" s="158">
        <f t="shared" si="4"/>
        <v>27.142857142857142</v>
      </c>
      <c r="Q63" s="158">
        <f t="shared" si="4"/>
        <v>29.177777777777777</v>
      </c>
      <c r="R63" s="158">
        <f t="shared" si="4"/>
        <v>29.511111111111113</v>
      </c>
      <c r="S63" s="158">
        <f t="shared" si="4"/>
        <v>25.956521739130434</v>
      </c>
      <c r="T63" s="158">
        <f t="shared" si="4"/>
        <v>30.093023255813954</v>
      </c>
      <c r="U63" s="158">
        <f t="shared" si="4"/>
        <v>27.785714285714285</v>
      </c>
      <c r="V63" s="158">
        <f t="shared" si="4"/>
        <v>26.333333333333332</v>
      </c>
      <c r="W63" s="158">
        <f t="shared" si="4"/>
        <v>24.851851851851851</v>
      </c>
      <c r="X63" s="158">
        <f t="shared" si="4"/>
        <v>9.4117647058823533</v>
      </c>
      <c r="Y63" s="158">
        <f t="shared" si="4"/>
        <v>7.875</v>
      </c>
      <c r="Z63" s="158">
        <f t="shared" si="4"/>
        <v>24.210526315789473</v>
      </c>
      <c r="AA63" s="158">
        <f t="shared" si="4"/>
        <v>28.2</v>
      </c>
      <c r="AB63" s="158">
        <f t="shared" si="4"/>
        <v>28.088888888888889</v>
      </c>
      <c r="AC63" s="158">
        <f t="shared" si="4"/>
        <v>25.233333333333334</v>
      </c>
      <c r="AD63" s="158">
        <f t="shared" si="4"/>
        <v>30.324999999999999</v>
      </c>
      <c r="AE63" s="158">
        <f t="shared" si="4"/>
        <v>26.776839565741859</v>
      </c>
    </row>
  </sheetData>
  <sheetProtection selectLockedCells="1" selectUnlockedCells="1"/>
  <mergeCells count="14">
    <mergeCell ref="A62:B62"/>
    <mergeCell ref="A63:B63"/>
    <mergeCell ref="F14:F18"/>
    <mergeCell ref="AE14:AE18"/>
    <mergeCell ref="F19:F23"/>
    <mergeCell ref="AE19:AE23"/>
    <mergeCell ref="F25:F29"/>
    <mergeCell ref="F30:F34"/>
    <mergeCell ref="B1:Y1"/>
    <mergeCell ref="Z1:AD1"/>
    <mergeCell ref="F3:F8"/>
    <mergeCell ref="AE3:AE8"/>
    <mergeCell ref="F9:F13"/>
    <mergeCell ref="AE9:AE13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workbookViewId="0">
      <pane xSplit="2" ySplit="2" topLeftCell="C48" activePane="bottomRight" state="frozen"/>
      <selection pane="topRight" activeCell="C1" sqref="C1"/>
      <selection pane="bottomLeft" activeCell="A3" sqref="A3"/>
      <selection pane="bottomRight"/>
    </sheetView>
  </sheetViews>
  <sheetFormatPr defaultColWidth="8.5703125" defaultRowHeight="15" x14ac:dyDescent="0.25"/>
  <cols>
    <col min="1" max="1" width="2" customWidth="1"/>
    <col min="2" max="2" width="5.140625" customWidth="1"/>
    <col min="3" max="6" width="4.42578125" customWidth="1"/>
    <col min="7" max="7" width="5" style="74" customWidth="1"/>
    <col min="8" max="8" width="4.42578125" customWidth="1"/>
    <col min="9" max="9" width="4.42578125" style="100" customWidth="1"/>
    <col min="10" max="10" width="4.42578125" customWidth="1"/>
    <col min="11" max="11" width="4.42578125" style="80" customWidth="1"/>
    <col min="12" max="19" width="5.42578125" customWidth="1"/>
    <col min="20" max="20" width="5.42578125" style="80" customWidth="1"/>
    <col min="21" max="21" width="5.42578125" customWidth="1"/>
    <col min="22" max="22" width="4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28" width="5" customWidth="1"/>
    <col min="29" max="29" width="4" customWidth="1"/>
    <col min="30" max="30" width="4.42578125" customWidth="1"/>
  </cols>
  <sheetData>
    <row r="1" spans="2:31" x14ac:dyDescent="0.25">
      <c r="B1" s="1372" t="s">
        <v>74</v>
      </c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  <c r="O1" s="1372"/>
      <c r="P1" s="1372"/>
      <c r="Q1" s="1372"/>
      <c r="R1" s="1372"/>
      <c r="S1" s="1372"/>
      <c r="T1" s="1372"/>
      <c r="U1" s="1372"/>
      <c r="V1" s="1372"/>
      <c r="W1" s="1372"/>
      <c r="X1" s="1372"/>
      <c r="Y1" s="1372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59</v>
      </c>
      <c r="W2" s="3" t="s">
        <v>23</v>
      </c>
      <c r="X2" s="4" t="s">
        <v>24</v>
      </c>
      <c r="Y2" s="4" t="s">
        <v>25</v>
      </c>
      <c r="Z2" s="5">
        <v>8</v>
      </c>
      <c r="AA2" s="5">
        <v>14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36</v>
      </c>
      <c r="D3" s="86">
        <v>29</v>
      </c>
      <c r="E3" s="3">
        <v>32</v>
      </c>
      <c r="F3" s="1373"/>
      <c r="G3" s="57">
        <v>32</v>
      </c>
      <c r="H3" s="3">
        <v>25</v>
      </c>
      <c r="I3" s="114">
        <v>35</v>
      </c>
      <c r="J3" s="3">
        <v>34</v>
      </c>
      <c r="K3" s="81">
        <v>31</v>
      </c>
      <c r="L3" s="86">
        <v>18</v>
      </c>
      <c r="M3" s="3">
        <v>26</v>
      </c>
      <c r="N3" s="3">
        <v>31</v>
      </c>
      <c r="O3" s="3">
        <v>28</v>
      </c>
      <c r="P3" s="3">
        <v>25</v>
      </c>
      <c r="Q3" s="85">
        <v>30</v>
      </c>
      <c r="R3" s="3">
        <v>35</v>
      </c>
      <c r="S3" s="3">
        <v>30</v>
      </c>
      <c r="T3" s="86">
        <v>36</v>
      </c>
      <c r="U3" s="86">
        <v>27</v>
      </c>
      <c r="V3" s="86">
        <v>31</v>
      </c>
      <c r="W3" s="3">
        <v>24</v>
      </c>
      <c r="X3" s="3">
        <v>12</v>
      </c>
      <c r="Y3" s="3">
        <v>9</v>
      </c>
      <c r="Z3" s="5">
        <v>22</v>
      </c>
      <c r="AA3" s="5">
        <v>30</v>
      </c>
      <c r="AB3" s="5">
        <v>28</v>
      </c>
      <c r="AC3" s="5">
        <v>28</v>
      </c>
      <c r="AD3" s="5">
        <v>38</v>
      </c>
      <c r="AE3" s="1374">
        <f>SUM(C3:AD8)</f>
        <v>2574</v>
      </c>
    </row>
    <row r="4" spans="2:31" x14ac:dyDescent="0.25">
      <c r="B4" s="8">
        <v>1</v>
      </c>
      <c r="C4" s="3">
        <v>36</v>
      </c>
      <c r="D4" s="86">
        <v>31</v>
      </c>
      <c r="E4" s="3">
        <v>31</v>
      </c>
      <c r="F4" s="1373"/>
      <c r="G4" s="57">
        <v>33</v>
      </c>
      <c r="H4" s="3">
        <v>25</v>
      </c>
      <c r="I4" s="114">
        <v>33</v>
      </c>
      <c r="J4" s="3">
        <v>33</v>
      </c>
      <c r="K4" s="81">
        <v>31</v>
      </c>
      <c r="L4" s="86">
        <v>19</v>
      </c>
      <c r="M4" s="3">
        <v>28</v>
      </c>
      <c r="N4" s="3">
        <v>29</v>
      </c>
      <c r="O4" s="3">
        <v>34</v>
      </c>
      <c r="P4" s="3">
        <v>27</v>
      </c>
      <c r="Q4" s="86">
        <v>32</v>
      </c>
      <c r="R4" s="3">
        <v>35</v>
      </c>
      <c r="S4" s="3">
        <v>30</v>
      </c>
      <c r="T4" s="86">
        <v>35</v>
      </c>
      <c r="U4" s="86">
        <v>27</v>
      </c>
      <c r="V4" s="86">
        <v>31</v>
      </c>
      <c r="W4" s="3">
        <v>29</v>
      </c>
      <c r="X4" s="3">
        <v>13</v>
      </c>
      <c r="Y4" s="3"/>
      <c r="Z4" s="5">
        <v>21</v>
      </c>
      <c r="AA4" s="5">
        <v>30</v>
      </c>
      <c r="AB4" s="5">
        <v>28</v>
      </c>
      <c r="AC4" s="5">
        <v>28</v>
      </c>
      <c r="AD4" s="5">
        <v>35</v>
      </c>
      <c r="AE4" s="1374"/>
    </row>
    <row r="5" spans="2:31" x14ac:dyDescent="0.25">
      <c r="B5" s="8">
        <v>1</v>
      </c>
      <c r="C5" s="3">
        <v>33</v>
      </c>
      <c r="D5" s="86">
        <v>28</v>
      </c>
      <c r="E5" s="3">
        <v>31</v>
      </c>
      <c r="F5" s="1373"/>
      <c r="G5" s="57">
        <v>32</v>
      </c>
      <c r="H5" s="3"/>
      <c r="I5" s="3"/>
      <c r="J5" s="3">
        <v>35</v>
      </c>
      <c r="K5" s="81">
        <v>30</v>
      </c>
      <c r="L5" s="86">
        <v>27</v>
      </c>
      <c r="M5" s="3">
        <v>27</v>
      </c>
      <c r="N5" s="3">
        <v>31</v>
      </c>
      <c r="O5" s="3">
        <v>31</v>
      </c>
      <c r="P5" s="3">
        <v>24</v>
      </c>
      <c r="Q5" s="86">
        <v>32</v>
      </c>
      <c r="R5" s="3">
        <v>29</v>
      </c>
      <c r="S5" s="3"/>
      <c r="T5" s="86">
        <v>36</v>
      </c>
      <c r="U5" s="86"/>
      <c r="V5" s="86"/>
      <c r="W5" s="3">
        <v>29</v>
      </c>
      <c r="X5" s="3"/>
      <c r="Y5" s="3"/>
      <c r="Z5" s="5"/>
      <c r="AA5" s="5"/>
      <c r="AB5" s="5">
        <v>28</v>
      </c>
      <c r="AC5" s="5">
        <v>28</v>
      </c>
      <c r="AD5" s="5">
        <v>37</v>
      </c>
      <c r="AE5" s="1374"/>
    </row>
    <row r="6" spans="2:31" x14ac:dyDescent="0.25">
      <c r="B6" s="11">
        <v>1</v>
      </c>
      <c r="C6" s="3">
        <v>35</v>
      </c>
      <c r="D6" s="101">
        <v>28</v>
      </c>
      <c r="E6" s="12"/>
      <c r="F6" s="1373"/>
      <c r="G6" s="57">
        <v>32</v>
      </c>
      <c r="H6" s="12"/>
      <c r="I6" s="12"/>
      <c r="J6" s="12">
        <v>34</v>
      </c>
      <c r="K6" s="82"/>
      <c r="L6" s="101">
        <v>25</v>
      </c>
      <c r="M6" s="12"/>
      <c r="N6" s="12"/>
      <c r="O6" s="12"/>
      <c r="P6" s="12"/>
      <c r="Q6" s="86">
        <v>31</v>
      </c>
      <c r="R6" s="12">
        <v>32</v>
      </c>
      <c r="S6" s="12"/>
      <c r="T6" s="101">
        <v>33</v>
      </c>
      <c r="U6" s="101"/>
      <c r="V6" s="101"/>
      <c r="W6" s="12"/>
      <c r="X6" s="12"/>
      <c r="Y6" s="12"/>
      <c r="Z6" s="13"/>
      <c r="AA6" s="13"/>
      <c r="AB6" s="13">
        <v>32</v>
      </c>
      <c r="AC6" s="13"/>
      <c r="AD6" s="13">
        <v>36</v>
      </c>
      <c r="AE6" s="1374"/>
    </row>
    <row r="7" spans="2:31" x14ac:dyDescent="0.25">
      <c r="B7" s="11">
        <v>1</v>
      </c>
      <c r="C7" s="101"/>
      <c r="D7" s="101"/>
      <c r="E7" s="12"/>
      <c r="F7" s="1373"/>
      <c r="G7" s="69"/>
      <c r="H7" s="12"/>
      <c r="I7" s="12"/>
      <c r="J7" s="12">
        <v>31</v>
      </c>
      <c r="K7" s="82"/>
      <c r="L7" s="101">
        <v>29</v>
      </c>
      <c r="M7" s="12"/>
      <c r="N7" s="12"/>
      <c r="O7" s="12"/>
      <c r="P7" s="12"/>
      <c r="Q7" s="101">
        <v>30</v>
      </c>
      <c r="R7" s="12">
        <v>30</v>
      </c>
      <c r="S7" s="12"/>
      <c r="T7" s="101">
        <v>31</v>
      </c>
      <c r="U7" s="101"/>
      <c r="V7" s="101"/>
      <c r="W7" s="12"/>
      <c r="X7" s="12"/>
      <c r="Y7" s="12"/>
      <c r="Z7" s="13"/>
      <c r="AA7" s="13"/>
      <c r="AB7" s="13"/>
      <c r="AC7" s="13"/>
      <c r="AD7" s="13"/>
      <c r="AE7" s="1374"/>
    </row>
    <row r="8" spans="2:31" x14ac:dyDescent="0.25">
      <c r="B8" s="15">
        <v>1</v>
      </c>
      <c r="C8" s="102"/>
      <c r="D8" s="102"/>
      <c r="E8" s="16"/>
      <c r="F8" s="1373"/>
      <c r="G8" s="58"/>
      <c r="H8" s="16"/>
      <c r="I8" s="16"/>
      <c r="J8" s="16"/>
      <c r="K8" s="9"/>
      <c r="L8" s="9">
        <v>31</v>
      </c>
      <c r="M8" s="16"/>
      <c r="N8" s="16"/>
      <c r="O8" s="16"/>
      <c r="P8" s="16"/>
      <c r="Q8" s="102"/>
      <c r="R8" s="16"/>
      <c r="S8" s="16"/>
      <c r="T8" s="102"/>
      <c r="U8" s="102"/>
      <c r="V8" s="102"/>
      <c r="W8" s="16"/>
      <c r="X8" s="16"/>
      <c r="Y8" s="16"/>
      <c r="Z8" s="17"/>
      <c r="AA8" s="17"/>
      <c r="AB8" s="17"/>
      <c r="AC8" s="17"/>
      <c r="AD8" s="17"/>
      <c r="AE8" s="1374"/>
    </row>
    <row r="9" spans="2:31" x14ac:dyDescent="0.25">
      <c r="B9" s="19">
        <v>2</v>
      </c>
      <c r="C9" s="20">
        <v>35</v>
      </c>
      <c r="D9" s="20">
        <v>33</v>
      </c>
      <c r="E9" s="20">
        <v>29</v>
      </c>
      <c r="F9" s="1367"/>
      <c r="G9" s="59">
        <v>22</v>
      </c>
      <c r="H9" s="20">
        <v>25</v>
      </c>
      <c r="I9" s="118">
        <v>26</v>
      </c>
      <c r="J9" s="20">
        <v>28</v>
      </c>
      <c r="K9" s="83">
        <v>28</v>
      </c>
      <c r="L9" s="133">
        <v>27</v>
      </c>
      <c r="M9" s="20">
        <v>30</v>
      </c>
      <c r="N9" s="20">
        <v>29</v>
      </c>
      <c r="O9" s="133">
        <v>34</v>
      </c>
      <c r="P9" s="20">
        <v>27</v>
      </c>
      <c r="Q9" s="133">
        <v>28</v>
      </c>
      <c r="R9" s="20">
        <v>32</v>
      </c>
      <c r="S9" s="20">
        <v>28</v>
      </c>
      <c r="T9" s="20">
        <v>33</v>
      </c>
      <c r="U9" s="20">
        <v>31</v>
      </c>
      <c r="V9" s="20">
        <v>30</v>
      </c>
      <c r="W9" s="20">
        <v>27</v>
      </c>
      <c r="X9" s="20">
        <v>13</v>
      </c>
      <c r="Y9" s="20">
        <v>12</v>
      </c>
      <c r="Z9" s="21">
        <v>25</v>
      </c>
      <c r="AA9" s="21">
        <v>34</v>
      </c>
      <c r="AB9" s="21">
        <v>33</v>
      </c>
      <c r="AC9" s="34">
        <v>27</v>
      </c>
      <c r="AD9" s="21">
        <v>32</v>
      </c>
      <c r="AE9" s="1368">
        <f>SUM(C9:AD13)</f>
        <v>2538</v>
      </c>
    </row>
    <row r="10" spans="2:31" x14ac:dyDescent="0.25">
      <c r="B10" s="22">
        <v>2</v>
      </c>
      <c r="C10" s="23">
        <v>35</v>
      </c>
      <c r="D10" s="23">
        <v>34</v>
      </c>
      <c r="E10" s="23">
        <v>27</v>
      </c>
      <c r="F10" s="1367"/>
      <c r="G10" s="60">
        <v>33</v>
      </c>
      <c r="H10" s="23">
        <v>28</v>
      </c>
      <c r="I10" s="119">
        <v>24</v>
      </c>
      <c r="J10" s="23">
        <v>30</v>
      </c>
      <c r="K10" s="35">
        <v>25</v>
      </c>
      <c r="L10" s="134">
        <v>28</v>
      </c>
      <c r="M10" s="23">
        <v>30</v>
      </c>
      <c r="N10" s="23">
        <v>30</v>
      </c>
      <c r="O10" s="134">
        <v>32</v>
      </c>
      <c r="P10" s="23">
        <v>28</v>
      </c>
      <c r="Q10" s="134">
        <v>33</v>
      </c>
      <c r="R10" s="23">
        <v>32</v>
      </c>
      <c r="S10" s="23">
        <v>25</v>
      </c>
      <c r="T10" s="23">
        <v>28</v>
      </c>
      <c r="U10" s="23"/>
      <c r="V10" s="23">
        <v>31</v>
      </c>
      <c r="W10" s="23">
        <v>28</v>
      </c>
      <c r="X10" s="23"/>
      <c r="Y10" s="23"/>
      <c r="Z10" s="24">
        <v>26</v>
      </c>
      <c r="AA10" s="24">
        <v>34</v>
      </c>
      <c r="AB10" s="24">
        <v>32</v>
      </c>
      <c r="AC10" s="34">
        <v>31</v>
      </c>
      <c r="AD10" s="24">
        <v>34</v>
      </c>
      <c r="AE10" s="1368"/>
    </row>
    <row r="11" spans="2:31" x14ac:dyDescent="0.25">
      <c r="B11" s="22">
        <v>2</v>
      </c>
      <c r="C11" s="23">
        <v>34</v>
      </c>
      <c r="D11" s="23">
        <v>29</v>
      </c>
      <c r="E11" s="23">
        <v>28</v>
      </c>
      <c r="F11" s="1367"/>
      <c r="G11" s="60">
        <v>31</v>
      </c>
      <c r="H11" s="23"/>
      <c r="I11" s="120">
        <v>22</v>
      </c>
      <c r="J11" s="23">
        <v>29</v>
      </c>
      <c r="K11" s="35">
        <v>28</v>
      </c>
      <c r="L11" s="134">
        <v>17</v>
      </c>
      <c r="M11" s="23">
        <v>28</v>
      </c>
      <c r="N11" s="23">
        <v>28</v>
      </c>
      <c r="O11" s="134">
        <v>29</v>
      </c>
      <c r="P11" s="23">
        <v>28</v>
      </c>
      <c r="Q11" s="134">
        <v>32</v>
      </c>
      <c r="R11" s="23">
        <v>30</v>
      </c>
      <c r="S11" s="23">
        <v>25</v>
      </c>
      <c r="T11" s="23">
        <v>31</v>
      </c>
      <c r="U11" s="23"/>
      <c r="V11" s="23"/>
      <c r="W11" s="23">
        <v>26</v>
      </c>
      <c r="X11" s="23"/>
      <c r="Y11" s="23"/>
      <c r="Z11" s="24"/>
      <c r="AA11" s="24"/>
      <c r="AB11" s="24">
        <v>31</v>
      </c>
      <c r="AC11" s="34">
        <v>26</v>
      </c>
      <c r="AD11" s="24">
        <v>32</v>
      </c>
      <c r="AE11" s="1368"/>
    </row>
    <row r="12" spans="2:31" x14ac:dyDescent="0.25">
      <c r="B12" s="22">
        <v>2</v>
      </c>
      <c r="C12" s="23">
        <v>34</v>
      </c>
      <c r="D12" s="23">
        <v>32</v>
      </c>
      <c r="E12" s="23"/>
      <c r="F12" s="1367"/>
      <c r="G12" s="60">
        <v>28</v>
      </c>
      <c r="H12" s="23"/>
      <c r="I12" s="23"/>
      <c r="J12" s="23">
        <v>29</v>
      </c>
      <c r="K12" s="35">
        <v>27</v>
      </c>
      <c r="L12" s="134">
        <v>23</v>
      </c>
      <c r="M12" s="23"/>
      <c r="N12" s="23"/>
      <c r="O12" s="23"/>
      <c r="P12" s="23"/>
      <c r="Q12" s="134">
        <v>30</v>
      </c>
      <c r="R12" s="23">
        <v>32</v>
      </c>
      <c r="S12" s="23"/>
      <c r="T12" s="23">
        <v>29</v>
      </c>
      <c r="U12" s="23"/>
      <c r="V12" s="23"/>
      <c r="W12" s="23"/>
      <c r="X12" s="23"/>
      <c r="Y12" s="23"/>
      <c r="Z12" s="24"/>
      <c r="AA12" s="24"/>
      <c r="AB12" s="24">
        <v>33</v>
      </c>
      <c r="AC12" s="137"/>
      <c r="AD12" s="24">
        <v>32</v>
      </c>
      <c r="AE12" s="1368"/>
    </row>
    <row r="13" spans="2:31" x14ac:dyDescent="0.25">
      <c r="B13" s="25">
        <v>2</v>
      </c>
      <c r="C13" s="26"/>
      <c r="D13" s="26"/>
      <c r="E13" s="26"/>
      <c r="F13" s="1367"/>
      <c r="G13" s="64"/>
      <c r="H13" s="26"/>
      <c r="I13" s="26"/>
      <c r="J13" s="26">
        <v>28</v>
      </c>
      <c r="K13" s="36"/>
      <c r="L13" s="135">
        <v>23</v>
      </c>
      <c r="M13" s="26"/>
      <c r="N13" s="26"/>
      <c r="O13" s="26"/>
      <c r="P13" s="26"/>
      <c r="Q13" s="135">
        <v>24</v>
      </c>
      <c r="R13" s="36">
        <v>31</v>
      </c>
      <c r="S13" s="26"/>
      <c r="T13" s="26">
        <v>28</v>
      </c>
      <c r="U13" s="26"/>
      <c r="V13" s="26"/>
      <c r="W13" s="26"/>
      <c r="X13" s="26"/>
      <c r="Y13" s="26">
        <v>3</v>
      </c>
      <c r="Z13" s="27"/>
      <c r="AA13" s="27"/>
      <c r="AB13" s="27">
        <v>32</v>
      </c>
      <c r="AC13" s="138"/>
      <c r="AD13" s="27"/>
      <c r="AE13" s="1368"/>
    </row>
    <row r="14" spans="2:31" x14ac:dyDescent="0.25">
      <c r="B14" s="28">
        <v>3</v>
      </c>
      <c r="C14" s="29">
        <v>31</v>
      </c>
      <c r="D14" s="85">
        <v>33</v>
      </c>
      <c r="E14" s="29">
        <v>27</v>
      </c>
      <c r="F14" s="1367"/>
      <c r="G14" s="68">
        <v>28</v>
      </c>
      <c r="H14" s="29">
        <v>30</v>
      </c>
      <c r="I14" s="68">
        <v>25</v>
      </c>
      <c r="J14" s="29">
        <v>27</v>
      </c>
      <c r="K14" s="84">
        <v>29</v>
      </c>
      <c r="L14" s="85">
        <v>18</v>
      </c>
      <c r="M14" s="29">
        <v>29</v>
      </c>
      <c r="N14" s="29">
        <v>29</v>
      </c>
      <c r="O14" s="85">
        <v>27</v>
      </c>
      <c r="P14" s="29">
        <v>29</v>
      </c>
      <c r="Q14" s="85">
        <v>26</v>
      </c>
      <c r="R14" s="29">
        <v>29</v>
      </c>
      <c r="S14" s="29">
        <v>27</v>
      </c>
      <c r="T14" s="85">
        <v>26</v>
      </c>
      <c r="U14" s="85">
        <v>33</v>
      </c>
      <c r="V14" s="85">
        <v>25</v>
      </c>
      <c r="W14" s="29">
        <v>23</v>
      </c>
      <c r="X14" s="29">
        <v>9</v>
      </c>
      <c r="Y14" s="29">
        <v>11</v>
      </c>
      <c r="Z14" s="30">
        <v>29</v>
      </c>
      <c r="AA14" s="30">
        <v>26</v>
      </c>
      <c r="AB14" s="32">
        <v>28</v>
      </c>
      <c r="AC14" s="31">
        <v>26</v>
      </c>
      <c r="AD14" s="32">
        <v>31</v>
      </c>
      <c r="AE14" s="1370">
        <f>SUM(C14:AD18)</f>
        <v>2247</v>
      </c>
    </row>
    <row r="15" spans="2:31" x14ac:dyDescent="0.25">
      <c r="B15" s="8">
        <v>3</v>
      </c>
      <c r="C15" s="3">
        <v>24</v>
      </c>
      <c r="D15" s="86">
        <v>29</v>
      </c>
      <c r="E15" s="3">
        <v>27</v>
      </c>
      <c r="F15" s="1367"/>
      <c r="G15" s="57">
        <v>32</v>
      </c>
      <c r="H15" s="3">
        <v>30</v>
      </c>
      <c r="I15" s="57">
        <v>24</v>
      </c>
      <c r="J15" s="3">
        <v>27</v>
      </c>
      <c r="K15" s="81">
        <v>28</v>
      </c>
      <c r="L15" s="86">
        <v>15</v>
      </c>
      <c r="M15" s="3">
        <v>30</v>
      </c>
      <c r="N15" s="3">
        <v>30</v>
      </c>
      <c r="O15" s="86">
        <v>26</v>
      </c>
      <c r="P15" s="3">
        <v>28</v>
      </c>
      <c r="Q15" s="86">
        <v>25</v>
      </c>
      <c r="R15" s="3">
        <v>30</v>
      </c>
      <c r="S15" s="3">
        <v>28</v>
      </c>
      <c r="T15" s="86">
        <v>28</v>
      </c>
      <c r="U15" s="86"/>
      <c r="V15" s="86">
        <v>26</v>
      </c>
      <c r="W15" s="3">
        <v>25</v>
      </c>
      <c r="X15" s="3">
        <v>12</v>
      </c>
      <c r="Y15" s="3"/>
      <c r="Z15" s="5">
        <v>27</v>
      </c>
      <c r="AA15" s="5">
        <v>31</v>
      </c>
      <c r="AB15" s="5">
        <v>29</v>
      </c>
      <c r="AC15" s="10">
        <v>27</v>
      </c>
      <c r="AD15" s="5">
        <v>33</v>
      </c>
      <c r="AE15" s="1370"/>
    </row>
    <row r="16" spans="2:31" x14ac:dyDescent="0.25">
      <c r="B16" s="8">
        <v>3</v>
      </c>
      <c r="C16" s="3">
        <v>34</v>
      </c>
      <c r="D16" s="86">
        <v>27</v>
      </c>
      <c r="E16" s="3">
        <v>27</v>
      </c>
      <c r="F16" s="1367"/>
      <c r="G16" s="57">
        <v>32</v>
      </c>
      <c r="H16" s="3"/>
      <c r="I16" s="3"/>
      <c r="J16" s="3">
        <v>28</v>
      </c>
      <c r="K16" s="81">
        <v>29</v>
      </c>
      <c r="L16" s="86">
        <v>31</v>
      </c>
      <c r="M16" s="3">
        <v>16</v>
      </c>
      <c r="N16" s="3">
        <v>25</v>
      </c>
      <c r="O16" s="86">
        <v>19</v>
      </c>
      <c r="P16" s="3"/>
      <c r="Q16" s="86">
        <v>29</v>
      </c>
      <c r="R16" s="3">
        <v>24</v>
      </c>
      <c r="S16" s="3"/>
      <c r="T16" s="86">
        <v>30</v>
      </c>
      <c r="U16" s="86"/>
      <c r="V16" s="86"/>
      <c r="W16" s="3">
        <v>22</v>
      </c>
      <c r="X16" s="3"/>
      <c r="Y16" s="3"/>
      <c r="Z16" s="5"/>
      <c r="AA16" s="5"/>
      <c r="AB16" s="5">
        <v>27</v>
      </c>
      <c r="AC16" s="10">
        <v>25</v>
      </c>
      <c r="AD16" s="5">
        <v>32</v>
      </c>
      <c r="AE16" s="1370"/>
    </row>
    <row r="17" spans="2:31" x14ac:dyDescent="0.25">
      <c r="B17" s="8">
        <v>3</v>
      </c>
      <c r="C17" s="3">
        <v>27</v>
      </c>
      <c r="D17" s="86"/>
      <c r="E17" s="3"/>
      <c r="F17" s="1367"/>
      <c r="G17" s="57">
        <v>24</v>
      </c>
      <c r="H17" s="3"/>
      <c r="I17" s="3"/>
      <c r="J17" s="3">
        <v>27</v>
      </c>
      <c r="K17" s="81"/>
      <c r="L17" s="86">
        <v>32</v>
      </c>
      <c r="M17" s="3"/>
      <c r="N17" s="3"/>
      <c r="O17" s="3"/>
      <c r="P17" s="3"/>
      <c r="Q17" s="86">
        <v>27</v>
      </c>
      <c r="R17" s="3">
        <v>31</v>
      </c>
      <c r="S17" s="3"/>
      <c r="T17" s="86">
        <v>31</v>
      </c>
      <c r="U17" s="86"/>
      <c r="V17" s="86"/>
      <c r="W17" s="3"/>
      <c r="X17" s="3"/>
      <c r="Y17" s="3"/>
      <c r="Z17" s="5"/>
      <c r="AA17" s="5"/>
      <c r="AB17" s="5">
        <v>30</v>
      </c>
      <c r="AC17" s="10"/>
      <c r="AD17" s="5">
        <v>33</v>
      </c>
      <c r="AE17" s="1370"/>
    </row>
    <row r="18" spans="2:31" x14ac:dyDescent="0.25">
      <c r="B18" s="15">
        <v>3</v>
      </c>
      <c r="C18" s="102"/>
      <c r="D18" s="102"/>
      <c r="E18" s="16"/>
      <c r="F18" s="1367"/>
      <c r="G18" s="58"/>
      <c r="H18" s="16"/>
      <c r="I18" s="16"/>
      <c r="J18" s="16">
        <v>25</v>
      </c>
      <c r="K18" s="9"/>
      <c r="L18" s="102"/>
      <c r="M18" s="16"/>
      <c r="N18" s="16"/>
      <c r="O18" s="16"/>
      <c r="P18" s="16"/>
      <c r="Q18" s="16">
        <v>29</v>
      </c>
      <c r="R18" s="46">
        <v>31</v>
      </c>
      <c r="S18" s="16"/>
      <c r="T18" s="102">
        <v>28</v>
      </c>
      <c r="U18" s="102"/>
      <c r="V18" s="102"/>
      <c r="W18" s="16"/>
      <c r="X18" s="16"/>
      <c r="Y18" s="16">
        <v>4</v>
      </c>
      <c r="Z18" s="17"/>
      <c r="AA18" s="17"/>
      <c r="AB18" s="17">
        <v>29</v>
      </c>
      <c r="AC18" s="18"/>
      <c r="AD18" s="17"/>
      <c r="AE18" s="1370"/>
    </row>
    <row r="19" spans="2:31" x14ac:dyDescent="0.25">
      <c r="B19" s="19">
        <v>4</v>
      </c>
      <c r="C19" s="20">
        <v>25</v>
      </c>
      <c r="D19" s="20">
        <v>35</v>
      </c>
      <c r="E19" s="20">
        <v>26</v>
      </c>
      <c r="F19" s="1367"/>
      <c r="G19" s="59">
        <v>33</v>
      </c>
      <c r="H19" s="20">
        <v>25</v>
      </c>
      <c r="I19" s="118">
        <v>28</v>
      </c>
      <c r="J19" s="20">
        <v>27</v>
      </c>
      <c r="K19" s="83">
        <v>30</v>
      </c>
      <c r="L19" s="133">
        <v>24</v>
      </c>
      <c r="M19" s="20">
        <v>27</v>
      </c>
      <c r="N19" s="23">
        <v>27</v>
      </c>
      <c r="O19" s="133">
        <v>27</v>
      </c>
      <c r="P19" s="20">
        <v>24</v>
      </c>
      <c r="Q19" s="133">
        <v>32</v>
      </c>
      <c r="R19" s="20">
        <v>30</v>
      </c>
      <c r="S19" s="20">
        <v>28</v>
      </c>
      <c r="T19" s="20">
        <v>27</v>
      </c>
      <c r="U19" s="20">
        <v>29</v>
      </c>
      <c r="V19" s="20">
        <v>30</v>
      </c>
      <c r="W19" s="20">
        <v>26</v>
      </c>
      <c r="X19" s="20">
        <v>9</v>
      </c>
      <c r="Y19" s="20">
        <v>7</v>
      </c>
      <c r="Z19" s="21">
        <v>19</v>
      </c>
      <c r="AA19" s="21">
        <v>22</v>
      </c>
      <c r="AB19" s="21">
        <v>25</v>
      </c>
      <c r="AC19" s="33">
        <v>26</v>
      </c>
      <c r="AD19" s="21">
        <v>30</v>
      </c>
      <c r="AE19" s="1368">
        <f>SUM(C19:AD23)</f>
        <v>2144</v>
      </c>
    </row>
    <row r="20" spans="2:31" x14ac:dyDescent="0.25">
      <c r="B20" s="22">
        <v>4</v>
      </c>
      <c r="C20" s="23">
        <v>31</v>
      </c>
      <c r="D20" s="23">
        <v>34</v>
      </c>
      <c r="E20" s="23">
        <v>25</v>
      </c>
      <c r="F20" s="1367"/>
      <c r="G20" s="60">
        <v>32</v>
      </c>
      <c r="H20" s="23">
        <v>28</v>
      </c>
      <c r="I20" s="119">
        <v>28</v>
      </c>
      <c r="J20" s="23">
        <v>29</v>
      </c>
      <c r="K20" s="35">
        <v>28</v>
      </c>
      <c r="L20" s="134">
        <v>25</v>
      </c>
      <c r="M20" s="23">
        <v>26</v>
      </c>
      <c r="N20" s="23">
        <v>27</v>
      </c>
      <c r="O20" s="134">
        <v>25</v>
      </c>
      <c r="P20" s="23">
        <v>24</v>
      </c>
      <c r="Q20" s="134">
        <v>27</v>
      </c>
      <c r="R20" s="23">
        <v>31</v>
      </c>
      <c r="S20" s="23">
        <v>29</v>
      </c>
      <c r="T20" s="23">
        <v>28</v>
      </c>
      <c r="U20" s="23">
        <v>27</v>
      </c>
      <c r="V20" s="23">
        <v>30</v>
      </c>
      <c r="W20" s="23">
        <v>23</v>
      </c>
      <c r="X20" s="23">
        <v>8</v>
      </c>
      <c r="Y20" s="23"/>
      <c r="Z20" s="24">
        <v>28</v>
      </c>
      <c r="AA20" s="24">
        <v>26</v>
      </c>
      <c r="AB20" s="24">
        <v>26</v>
      </c>
      <c r="AC20" s="34">
        <v>26</v>
      </c>
      <c r="AD20" s="24">
        <v>32</v>
      </c>
      <c r="AE20" s="1368"/>
    </row>
    <row r="21" spans="2:31" x14ac:dyDescent="0.25">
      <c r="B21" s="22">
        <v>4</v>
      </c>
      <c r="C21" s="23">
        <v>30</v>
      </c>
      <c r="D21" s="23">
        <v>34</v>
      </c>
      <c r="E21" s="23">
        <v>26</v>
      </c>
      <c r="F21" s="1367"/>
      <c r="G21" s="60">
        <v>30</v>
      </c>
      <c r="H21" s="23"/>
      <c r="I21" s="23"/>
      <c r="J21" s="23">
        <v>28</v>
      </c>
      <c r="K21" s="35">
        <v>30</v>
      </c>
      <c r="L21" s="134">
        <v>36</v>
      </c>
      <c r="M21" s="23"/>
      <c r="N21" s="23">
        <v>29</v>
      </c>
      <c r="O21" s="134">
        <v>26</v>
      </c>
      <c r="P21" s="23"/>
      <c r="Q21" s="134">
        <v>30</v>
      </c>
      <c r="R21" s="23">
        <v>29</v>
      </c>
      <c r="S21" s="23"/>
      <c r="T21" s="23">
        <v>28</v>
      </c>
      <c r="U21" s="23"/>
      <c r="V21" s="23"/>
      <c r="W21" s="23">
        <v>26</v>
      </c>
      <c r="X21" s="23">
        <v>6</v>
      </c>
      <c r="Y21" s="23"/>
      <c r="Z21" s="24"/>
      <c r="AA21" s="24"/>
      <c r="AB21" s="24">
        <v>29</v>
      </c>
      <c r="AC21" s="34">
        <v>23</v>
      </c>
      <c r="AD21" s="24">
        <v>24</v>
      </c>
      <c r="AE21" s="1368"/>
    </row>
    <row r="22" spans="2:31" x14ac:dyDescent="0.25">
      <c r="B22" s="22">
        <v>4</v>
      </c>
      <c r="C22" s="23">
        <v>27</v>
      </c>
      <c r="D22" s="23"/>
      <c r="E22" s="23"/>
      <c r="F22" s="1367"/>
      <c r="G22" s="60">
        <v>34</v>
      </c>
      <c r="H22" s="23"/>
      <c r="I22" s="23"/>
      <c r="J22" s="23">
        <v>24</v>
      </c>
      <c r="K22" s="35"/>
      <c r="L22" s="134"/>
      <c r="M22" s="23"/>
      <c r="N22" s="132"/>
      <c r="O22" s="23"/>
      <c r="P22" s="23"/>
      <c r="Q22" s="136">
        <v>31</v>
      </c>
      <c r="R22" s="23">
        <v>29</v>
      </c>
      <c r="S22" s="23"/>
      <c r="T22" s="23">
        <v>27</v>
      </c>
      <c r="U22" s="23"/>
      <c r="V22" s="23"/>
      <c r="W22" s="132"/>
      <c r="X22" s="23"/>
      <c r="Y22" s="23"/>
      <c r="Z22" s="24"/>
      <c r="AA22" s="24"/>
      <c r="AB22" s="24">
        <v>23</v>
      </c>
      <c r="AC22" s="35"/>
      <c r="AD22" s="24">
        <v>29</v>
      </c>
      <c r="AE22" s="1368"/>
    </row>
    <row r="23" spans="2:31" x14ac:dyDescent="0.25">
      <c r="B23" s="25">
        <v>4</v>
      </c>
      <c r="C23" s="26"/>
      <c r="D23" s="26"/>
      <c r="E23" s="26"/>
      <c r="F23" s="1367"/>
      <c r="G23" s="64"/>
      <c r="H23" s="26"/>
      <c r="I23" s="26"/>
      <c r="J23" s="26">
        <v>27</v>
      </c>
      <c r="K23" s="36"/>
      <c r="L23" s="135"/>
      <c r="M23" s="26"/>
      <c r="N23" s="26"/>
      <c r="O23" s="26"/>
      <c r="P23" s="26"/>
      <c r="Q23" s="135"/>
      <c r="R23" s="89"/>
      <c r="S23" s="89"/>
      <c r="T23" s="89">
        <v>28</v>
      </c>
      <c r="U23" s="89"/>
      <c r="V23" s="89"/>
      <c r="W23" s="26"/>
      <c r="X23" s="26"/>
      <c r="Y23" s="26"/>
      <c r="Z23" s="27"/>
      <c r="AA23" s="27"/>
      <c r="AB23" s="27"/>
      <c r="AC23" s="36"/>
      <c r="AD23" s="27"/>
      <c r="AE23" s="1368"/>
    </row>
    <row r="24" spans="2:31" x14ac:dyDescent="0.25">
      <c r="B24" s="37" t="s">
        <v>27</v>
      </c>
      <c r="C24" s="38">
        <f t="shared" ref="C24:U24" si="0">SUM(C3:C23)</f>
        <v>507</v>
      </c>
      <c r="D24" s="38">
        <f t="shared" si="0"/>
        <v>436</v>
      </c>
      <c r="E24" s="38">
        <f t="shared" si="0"/>
        <v>336</v>
      </c>
      <c r="F24" s="38">
        <f t="shared" si="0"/>
        <v>0</v>
      </c>
      <c r="G24" s="38">
        <f t="shared" si="0"/>
        <v>488</v>
      </c>
      <c r="H24" s="38">
        <f t="shared" si="0"/>
        <v>216</v>
      </c>
      <c r="I24" s="38">
        <f t="shared" si="0"/>
        <v>245</v>
      </c>
      <c r="J24" s="38">
        <f t="shared" si="0"/>
        <v>580</v>
      </c>
      <c r="K24" s="38">
        <f t="shared" si="0"/>
        <v>374</v>
      </c>
      <c r="L24" s="139">
        <f t="shared" si="0"/>
        <v>448</v>
      </c>
      <c r="M24" s="38">
        <f t="shared" si="0"/>
        <v>297</v>
      </c>
      <c r="N24" s="38">
        <f t="shared" si="0"/>
        <v>345</v>
      </c>
      <c r="O24" s="38">
        <f t="shared" si="0"/>
        <v>338</v>
      </c>
      <c r="P24" s="38">
        <f t="shared" si="0"/>
        <v>264</v>
      </c>
      <c r="Q24" s="38">
        <f t="shared" si="0"/>
        <v>558</v>
      </c>
      <c r="R24" s="38">
        <f t="shared" si="0"/>
        <v>582</v>
      </c>
      <c r="S24" s="38">
        <f t="shared" si="0"/>
        <v>250</v>
      </c>
      <c r="T24" s="38">
        <f t="shared" si="0"/>
        <v>601</v>
      </c>
      <c r="U24" s="38">
        <f t="shared" si="0"/>
        <v>174</v>
      </c>
      <c r="V24" s="38">
        <v>234</v>
      </c>
      <c r="W24" s="38">
        <f t="shared" ref="W24:AE24" si="1">SUM(W3:W23)</f>
        <v>308</v>
      </c>
      <c r="X24" s="38">
        <f t="shared" si="1"/>
        <v>82</v>
      </c>
      <c r="Y24" s="38">
        <f t="shared" si="1"/>
        <v>46</v>
      </c>
      <c r="Z24" s="38">
        <f t="shared" si="1"/>
        <v>197</v>
      </c>
      <c r="AA24" s="38">
        <f t="shared" si="1"/>
        <v>233</v>
      </c>
      <c r="AB24" s="38">
        <f t="shared" si="1"/>
        <v>523</v>
      </c>
      <c r="AC24" s="38">
        <f t="shared" si="1"/>
        <v>321</v>
      </c>
      <c r="AD24" s="38">
        <f t="shared" si="1"/>
        <v>520</v>
      </c>
      <c r="AE24" s="38">
        <f t="shared" si="1"/>
        <v>9503</v>
      </c>
    </row>
    <row r="25" spans="2:31" x14ac:dyDescent="0.25">
      <c r="B25" s="28">
        <v>5</v>
      </c>
      <c r="C25" s="29">
        <v>28</v>
      </c>
      <c r="D25" s="85">
        <v>31</v>
      </c>
      <c r="E25" s="29">
        <v>28</v>
      </c>
      <c r="F25" s="1371"/>
      <c r="G25" s="68">
        <v>24</v>
      </c>
      <c r="H25" s="29">
        <v>19</v>
      </c>
      <c r="I25" s="68">
        <v>30</v>
      </c>
      <c r="J25" s="29">
        <v>27</v>
      </c>
      <c r="K25" s="84">
        <v>28</v>
      </c>
      <c r="L25" s="85">
        <v>25</v>
      </c>
      <c r="M25" s="29">
        <v>31</v>
      </c>
      <c r="N25" s="29">
        <v>31</v>
      </c>
      <c r="O25" s="85">
        <v>30</v>
      </c>
      <c r="P25" s="29">
        <v>30</v>
      </c>
      <c r="Q25" s="85">
        <v>30</v>
      </c>
      <c r="R25" s="29">
        <v>31</v>
      </c>
      <c r="S25" s="29">
        <v>28</v>
      </c>
      <c r="T25" s="85">
        <v>29</v>
      </c>
      <c r="U25" s="85">
        <v>31</v>
      </c>
      <c r="V25" s="85">
        <v>25</v>
      </c>
      <c r="W25" s="29">
        <v>25</v>
      </c>
      <c r="X25" s="29">
        <v>9</v>
      </c>
      <c r="Y25" s="29">
        <v>10</v>
      </c>
      <c r="Z25" s="32">
        <v>20</v>
      </c>
      <c r="AA25" s="32">
        <v>29</v>
      </c>
      <c r="AB25" s="32">
        <v>27</v>
      </c>
      <c r="AC25" s="31">
        <v>27</v>
      </c>
      <c r="AD25" s="5">
        <v>32</v>
      </c>
      <c r="AE25" s="39"/>
    </row>
    <row r="26" spans="2:31" x14ac:dyDescent="0.25">
      <c r="B26" s="8">
        <v>5</v>
      </c>
      <c r="C26" s="3">
        <v>31</v>
      </c>
      <c r="D26" s="86">
        <v>30</v>
      </c>
      <c r="E26" s="3">
        <v>30</v>
      </c>
      <c r="F26" s="1371"/>
      <c r="G26" s="57">
        <v>25</v>
      </c>
      <c r="H26" s="3">
        <v>27</v>
      </c>
      <c r="I26" s="57">
        <v>31</v>
      </c>
      <c r="J26" s="3">
        <v>29</v>
      </c>
      <c r="K26" s="81">
        <v>30</v>
      </c>
      <c r="L26" s="86">
        <v>23</v>
      </c>
      <c r="M26" s="3">
        <v>32</v>
      </c>
      <c r="N26" s="3">
        <v>26</v>
      </c>
      <c r="O26" s="86">
        <v>33</v>
      </c>
      <c r="P26" s="3">
        <v>31</v>
      </c>
      <c r="Q26" s="86">
        <v>30</v>
      </c>
      <c r="R26" s="3">
        <v>31</v>
      </c>
      <c r="S26" s="3">
        <v>28</v>
      </c>
      <c r="T26" s="86">
        <v>30</v>
      </c>
      <c r="U26" s="86"/>
      <c r="V26" s="86">
        <v>25</v>
      </c>
      <c r="W26" s="3">
        <v>25</v>
      </c>
      <c r="X26" s="3">
        <v>2</v>
      </c>
      <c r="Y26" s="3"/>
      <c r="Z26" s="5">
        <v>25</v>
      </c>
      <c r="AA26" s="5">
        <v>27</v>
      </c>
      <c r="AB26" s="5">
        <v>29</v>
      </c>
      <c r="AC26" s="10">
        <v>25</v>
      </c>
      <c r="AD26" s="5">
        <v>32</v>
      </c>
      <c r="AE26" s="39"/>
    </row>
    <row r="27" spans="2:31" x14ac:dyDescent="0.25">
      <c r="B27" s="8">
        <v>5</v>
      </c>
      <c r="C27" s="3">
        <v>30</v>
      </c>
      <c r="D27" s="86">
        <v>29</v>
      </c>
      <c r="E27" s="3">
        <v>27</v>
      </c>
      <c r="F27" s="1371"/>
      <c r="G27" s="57">
        <v>27</v>
      </c>
      <c r="H27" s="3"/>
      <c r="I27" s="3"/>
      <c r="J27" s="3">
        <v>27</v>
      </c>
      <c r="K27" s="81">
        <v>30</v>
      </c>
      <c r="L27" s="86">
        <v>27</v>
      </c>
      <c r="M27" s="3"/>
      <c r="N27" s="3">
        <v>26</v>
      </c>
      <c r="O27" s="86">
        <v>33</v>
      </c>
      <c r="P27" s="3"/>
      <c r="Q27" s="86">
        <v>30</v>
      </c>
      <c r="R27" s="3">
        <v>32</v>
      </c>
      <c r="S27" s="3"/>
      <c r="T27" s="86">
        <v>32</v>
      </c>
      <c r="U27" s="86"/>
      <c r="V27" s="86"/>
      <c r="W27" s="3">
        <v>26</v>
      </c>
      <c r="X27" s="3"/>
      <c r="Y27" s="3"/>
      <c r="Z27" s="5"/>
      <c r="AA27" s="5"/>
      <c r="AB27" s="5">
        <v>28</v>
      </c>
      <c r="AC27" s="10">
        <v>25</v>
      </c>
      <c r="AD27" s="13">
        <v>31</v>
      </c>
      <c r="AE27" s="39"/>
    </row>
    <row r="28" spans="2:31" x14ac:dyDescent="0.25">
      <c r="B28" s="11">
        <v>5</v>
      </c>
      <c r="C28" s="12">
        <v>28</v>
      </c>
      <c r="D28" s="101"/>
      <c r="E28" s="12"/>
      <c r="F28" s="1371"/>
      <c r="G28" s="57">
        <v>27</v>
      </c>
      <c r="H28" s="12"/>
      <c r="I28" s="12"/>
      <c r="J28" s="12">
        <v>29</v>
      </c>
      <c r="K28" s="82"/>
      <c r="L28" s="86">
        <v>28</v>
      </c>
      <c r="M28" s="12"/>
      <c r="N28" s="12"/>
      <c r="O28" s="12"/>
      <c r="P28" s="12"/>
      <c r="Q28" s="86">
        <v>29</v>
      </c>
      <c r="R28" s="12">
        <v>31</v>
      </c>
      <c r="S28" s="12"/>
      <c r="T28" s="101">
        <v>27</v>
      </c>
      <c r="U28" s="101"/>
      <c r="V28" s="101"/>
      <c r="W28" s="12"/>
      <c r="X28" s="12"/>
      <c r="Y28" s="12"/>
      <c r="Z28" s="13"/>
      <c r="AA28" s="13"/>
      <c r="AB28" s="13">
        <v>28</v>
      </c>
      <c r="AC28" s="81"/>
      <c r="AD28" s="5">
        <v>29</v>
      </c>
      <c r="AE28" s="39"/>
    </row>
    <row r="29" spans="2:31" x14ac:dyDescent="0.25">
      <c r="B29" s="15">
        <v>5</v>
      </c>
      <c r="C29" s="16"/>
      <c r="D29" s="102"/>
      <c r="E29" s="16"/>
      <c r="F29" s="1371"/>
      <c r="G29" s="58">
        <v>28</v>
      </c>
      <c r="H29" s="16"/>
      <c r="I29" s="16"/>
      <c r="J29" s="16"/>
      <c r="K29" s="9"/>
      <c r="L29" s="102"/>
      <c r="M29" s="16"/>
      <c r="N29" s="16"/>
      <c r="O29" s="16"/>
      <c r="P29" s="16"/>
      <c r="Q29" s="102">
        <v>30</v>
      </c>
      <c r="R29" s="46">
        <v>31</v>
      </c>
      <c r="S29" s="16"/>
      <c r="T29" s="102"/>
      <c r="U29" s="102"/>
      <c r="V29" s="102"/>
      <c r="W29" s="16"/>
      <c r="X29" s="16"/>
      <c r="Y29" s="16"/>
      <c r="Z29" s="17"/>
      <c r="AA29" s="17"/>
      <c r="AB29" s="17"/>
      <c r="AC29" s="18"/>
      <c r="AD29" s="40"/>
      <c r="AE29" s="41">
        <f>SUM(C25:AD29)</f>
        <v>2207</v>
      </c>
    </row>
    <row r="30" spans="2:31" x14ac:dyDescent="0.25">
      <c r="B30" s="19">
        <v>6</v>
      </c>
      <c r="C30" s="20">
        <v>29</v>
      </c>
      <c r="D30" s="20">
        <v>29</v>
      </c>
      <c r="E30" s="20">
        <v>29</v>
      </c>
      <c r="F30" s="1367"/>
      <c r="G30" s="59">
        <v>29</v>
      </c>
      <c r="H30" s="20">
        <v>19</v>
      </c>
      <c r="I30" s="118">
        <v>23</v>
      </c>
      <c r="J30" s="20">
        <v>25</v>
      </c>
      <c r="K30" s="83">
        <v>29</v>
      </c>
      <c r="L30" s="133">
        <v>21</v>
      </c>
      <c r="M30" s="20">
        <v>27</v>
      </c>
      <c r="N30" s="20">
        <v>27</v>
      </c>
      <c r="O30" s="133">
        <v>28</v>
      </c>
      <c r="P30" s="20">
        <v>30</v>
      </c>
      <c r="Q30" s="133">
        <v>30</v>
      </c>
      <c r="R30" s="20">
        <v>28</v>
      </c>
      <c r="S30" s="20">
        <v>26</v>
      </c>
      <c r="T30" s="20">
        <v>32</v>
      </c>
      <c r="U30" s="20">
        <v>21</v>
      </c>
      <c r="V30" s="20">
        <v>29</v>
      </c>
      <c r="W30" s="20">
        <v>28</v>
      </c>
      <c r="X30" s="20">
        <v>14</v>
      </c>
      <c r="Y30" s="20">
        <v>8</v>
      </c>
      <c r="Z30" s="21">
        <v>26</v>
      </c>
      <c r="AA30" s="21">
        <v>28</v>
      </c>
      <c r="AB30" s="21">
        <v>28</v>
      </c>
      <c r="AC30" s="33">
        <v>25</v>
      </c>
      <c r="AD30" s="21">
        <v>34</v>
      </c>
      <c r="AE30" s="42"/>
    </row>
    <row r="31" spans="2:31" x14ac:dyDescent="0.25">
      <c r="B31" s="22">
        <v>6</v>
      </c>
      <c r="C31" s="23">
        <v>29</v>
      </c>
      <c r="D31" s="23">
        <v>30</v>
      </c>
      <c r="E31" s="23">
        <v>28</v>
      </c>
      <c r="F31" s="1367"/>
      <c r="G31" s="60">
        <v>29</v>
      </c>
      <c r="H31" s="23">
        <v>19</v>
      </c>
      <c r="I31" s="119">
        <v>24</v>
      </c>
      <c r="J31" s="23">
        <v>26</v>
      </c>
      <c r="K31" s="35">
        <v>27</v>
      </c>
      <c r="L31" s="134">
        <v>18</v>
      </c>
      <c r="M31" s="23">
        <v>26</v>
      </c>
      <c r="N31" s="23">
        <v>30</v>
      </c>
      <c r="O31" s="134">
        <v>25</v>
      </c>
      <c r="P31" s="23">
        <v>32</v>
      </c>
      <c r="Q31" s="134">
        <v>28</v>
      </c>
      <c r="R31" s="23">
        <v>29</v>
      </c>
      <c r="S31" s="23">
        <v>27</v>
      </c>
      <c r="T31" s="23">
        <v>32</v>
      </c>
      <c r="U31" s="23">
        <v>22</v>
      </c>
      <c r="V31" s="23">
        <v>28</v>
      </c>
      <c r="W31" s="23">
        <v>28</v>
      </c>
      <c r="X31" s="23"/>
      <c r="Y31" s="23"/>
      <c r="Z31" s="24">
        <v>27</v>
      </c>
      <c r="AA31" s="24">
        <v>29</v>
      </c>
      <c r="AB31" s="24">
        <v>25</v>
      </c>
      <c r="AC31" s="34">
        <v>23</v>
      </c>
      <c r="AD31" s="24">
        <v>32</v>
      </c>
      <c r="AE31" s="42"/>
    </row>
    <row r="32" spans="2:31" x14ac:dyDescent="0.25">
      <c r="B32" s="22">
        <v>6</v>
      </c>
      <c r="C32" s="23">
        <v>33</v>
      </c>
      <c r="D32" s="23">
        <v>29</v>
      </c>
      <c r="E32" s="23"/>
      <c r="F32" s="1367"/>
      <c r="G32" s="60">
        <v>24</v>
      </c>
      <c r="H32" s="23"/>
      <c r="I32" s="120"/>
      <c r="J32" s="23">
        <v>26</v>
      </c>
      <c r="K32" s="35">
        <v>27</v>
      </c>
      <c r="L32" s="134">
        <v>32</v>
      </c>
      <c r="M32" s="23">
        <v>27</v>
      </c>
      <c r="N32" s="23">
        <v>26</v>
      </c>
      <c r="O32" s="134">
        <v>27</v>
      </c>
      <c r="P32" s="23"/>
      <c r="Q32" s="134">
        <v>27</v>
      </c>
      <c r="R32" s="23">
        <v>27</v>
      </c>
      <c r="S32" s="23"/>
      <c r="T32" s="23">
        <v>32</v>
      </c>
      <c r="U32" s="23"/>
      <c r="V32" s="23"/>
      <c r="W32" s="23">
        <v>26</v>
      </c>
      <c r="X32" s="23"/>
      <c r="Y32" s="23"/>
      <c r="Z32" s="24"/>
      <c r="AA32" s="24"/>
      <c r="AB32" s="24">
        <v>21</v>
      </c>
      <c r="AC32" s="34">
        <v>26</v>
      </c>
      <c r="AD32" s="24">
        <v>32</v>
      </c>
      <c r="AE32" s="42"/>
    </row>
    <row r="33" spans="2:31" x14ac:dyDescent="0.25">
      <c r="B33" s="22">
        <v>6</v>
      </c>
      <c r="C33" s="23">
        <v>29</v>
      </c>
      <c r="D33" s="23">
        <v>23</v>
      </c>
      <c r="E33" s="23"/>
      <c r="F33" s="1367"/>
      <c r="G33" s="60">
        <v>28</v>
      </c>
      <c r="H33" s="23"/>
      <c r="I33" s="120"/>
      <c r="J33" s="23">
        <v>21</v>
      </c>
      <c r="K33" s="35"/>
      <c r="L33" s="134">
        <v>25</v>
      </c>
      <c r="M33" s="23"/>
      <c r="N33" s="23"/>
      <c r="O33" s="134"/>
      <c r="P33" s="23"/>
      <c r="Q33" s="134">
        <v>29</v>
      </c>
      <c r="R33" s="23">
        <v>27</v>
      </c>
      <c r="S33" s="23"/>
      <c r="T33" s="23">
        <v>32</v>
      </c>
      <c r="U33" s="23"/>
      <c r="V33" s="23"/>
      <c r="W33" s="23"/>
      <c r="X33" s="23"/>
      <c r="Y33" s="23"/>
      <c r="Z33" s="24"/>
      <c r="AA33" s="24"/>
      <c r="AB33" s="24">
        <v>26</v>
      </c>
      <c r="AC33" s="137"/>
      <c r="AD33" s="24">
        <v>32</v>
      </c>
      <c r="AE33" s="42"/>
    </row>
    <row r="34" spans="2:31" x14ac:dyDescent="0.25">
      <c r="B34" s="25">
        <v>6</v>
      </c>
      <c r="C34" s="26"/>
      <c r="D34" s="26"/>
      <c r="E34" s="26"/>
      <c r="F34" s="1367"/>
      <c r="G34" s="67"/>
      <c r="H34" s="26"/>
      <c r="I34" s="121"/>
      <c r="J34" s="26">
        <v>28</v>
      </c>
      <c r="K34" s="36"/>
      <c r="L34" s="135"/>
      <c r="M34" s="26"/>
      <c r="N34" s="26"/>
      <c r="O34" s="26"/>
      <c r="P34" s="26"/>
      <c r="Q34" s="26">
        <v>28</v>
      </c>
      <c r="R34" s="36">
        <v>22</v>
      </c>
      <c r="S34" s="26"/>
      <c r="T34" s="26"/>
      <c r="U34" s="26"/>
      <c r="V34" s="26"/>
      <c r="W34" s="26"/>
      <c r="X34" s="26"/>
      <c r="Y34" s="26">
        <v>7</v>
      </c>
      <c r="Z34" s="27"/>
      <c r="AA34" s="27"/>
      <c r="AB34" s="27">
        <v>28</v>
      </c>
      <c r="AC34" s="138"/>
      <c r="AD34" s="27"/>
      <c r="AE34" s="43">
        <f>SUM(C30:AD34)</f>
        <v>2202</v>
      </c>
    </row>
    <row r="35" spans="2:31" x14ac:dyDescent="0.25">
      <c r="B35" s="28">
        <v>7</v>
      </c>
      <c r="C35" s="29">
        <v>28</v>
      </c>
      <c r="D35" s="85">
        <v>25</v>
      </c>
      <c r="E35" s="29">
        <v>29</v>
      </c>
      <c r="F35" s="29">
        <v>26</v>
      </c>
      <c r="G35" s="68">
        <v>27</v>
      </c>
      <c r="H35" s="29">
        <v>27</v>
      </c>
      <c r="I35" s="68">
        <v>25</v>
      </c>
      <c r="J35" s="29">
        <v>30</v>
      </c>
      <c r="K35" s="84">
        <v>26</v>
      </c>
      <c r="L35" s="85">
        <v>20</v>
      </c>
      <c r="M35" s="29">
        <v>26</v>
      </c>
      <c r="N35" s="29">
        <v>29</v>
      </c>
      <c r="O35" s="85">
        <v>27</v>
      </c>
      <c r="P35" s="29">
        <v>24</v>
      </c>
      <c r="Q35" s="85">
        <v>30</v>
      </c>
      <c r="R35" s="29">
        <v>30</v>
      </c>
      <c r="S35" s="29">
        <v>26</v>
      </c>
      <c r="T35" s="85">
        <v>29</v>
      </c>
      <c r="U35" s="85">
        <v>34</v>
      </c>
      <c r="V35" s="85">
        <v>25</v>
      </c>
      <c r="W35" s="29">
        <v>27</v>
      </c>
      <c r="X35" s="29">
        <v>8</v>
      </c>
      <c r="Y35" s="29">
        <v>13</v>
      </c>
      <c r="Z35" s="32">
        <v>23</v>
      </c>
      <c r="AA35" s="32">
        <v>28</v>
      </c>
      <c r="AB35" s="32">
        <v>27</v>
      </c>
      <c r="AC35" s="31">
        <v>22</v>
      </c>
      <c r="AD35" s="32">
        <v>27</v>
      </c>
      <c r="AE35" s="39"/>
    </row>
    <row r="36" spans="2:31" x14ac:dyDescent="0.25">
      <c r="B36" s="8">
        <v>7</v>
      </c>
      <c r="C36" s="3">
        <v>26</v>
      </c>
      <c r="D36" s="86">
        <v>21</v>
      </c>
      <c r="E36" s="3">
        <v>25</v>
      </c>
      <c r="F36" s="3">
        <v>26</v>
      </c>
      <c r="G36" s="57">
        <v>28</v>
      </c>
      <c r="H36" s="3">
        <v>26</v>
      </c>
      <c r="I36" s="57">
        <v>21</v>
      </c>
      <c r="J36" s="3">
        <v>27</v>
      </c>
      <c r="K36" s="81">
        <v>26</v>
      </c>
      <c r="L36" s="86">
        <v>20</v>
      </c>
      <c r="M36" s="3">
        <v>24</v>
      </c>
      <c r="N36" s="3">
        <v>29</v>
      </c>
      <c r="O36" s="86">
        <v>25</v>
      </c>
      <c r="P36" s="3">
        <v>26</v>
      </c>
      <c r="Q36" s="86">
        <v>30</v>
      </c>
      <c r="R36" s="3">
        <v>32</v>
      </c>
      <c r="S36" s="3">
        <v>26</v>
      </c>
      <c r="T36" s="86">
        <v>30</v>
      </c>
      <c r="U36" s="86"/>
      <c r="V36" s="86">
        <v>25</v>
      </c>
      <c r="W36" s="3">
        <v>25</v>
      </c>
      <c r="X36" s="3">
        <v>9</v>
      </c>
      <c r="Y36" s="3"/>
      <c r="Z36" s="5">
        <v>24</v>
      </c>
      <c r="AA36" s="5">
        <v>30</v>
      </c>
      <c r="AB36" s="5">
        <v>25</v>
      </c>
      <c r="AC36" s="10">
        <v>27</v>
      </c>
      <c r="AD36" s="5">
        <v>29</v>
      </c>
      <c r="AE36" s="39"/>
    </row>
    <row r="37" spans="2:31" x14ac:dyDescent="0.25">
      <c r="B37" s="8">
        <v>7</v>
      </c>
      <c r="C37" s="3">
        <v>29</v>
      </c>
      <c r="D37" s="86">
        <v>21</v>
      </c>
      <c r="E37" s="3"/>
      <c r="F37" s="3"/>
      <c r="G37" s="57">
        <v>31</v>
      </c>
      <c r="H37" s="3"/>
      <c r="I37" s="114"/>
      <c r="J37" s="3">
        <v>29</v>
      </c>
      <c r="K37" s="81">
        <v>23</v>
      </c>
      <c r="L37" s="86">
        <v>21</v>
      </c>
      <c r="M37" s="3">
        <v>26</v>
      </c>
      <c r="N37" s="3">
        <v>25</v>
      </c>
      <c r="O37" s="86">
        <v>27</v>
      </c>
      <c r="P37" s="3"/>
      <c r="Q37" s="86">
        <v>32</v>
      </c>
      <c r="R37" s="3">
        <v>31</v>
      </c>
      <c r="S37" s="3"/>
      <c r="T37" s="86">
        <v>29</v>
      </c>
      <c r="U37" s="86"/>
      <c r="V37" s="86">
        <v>14</v>
      </c>
      <c r="W37" s="3">
        <v>18</v>
      </c>
      <c r="X37" s="3"/>
      <c r="Y37" s="3"/>
      <c r="Z37" s="5"/>
      <c r="AA37" s="5"/>
      <c r="AB37" s="5">
        <v>26</v>
      </c>
      <c r="AC37" s="10">
        <v>26</v>
      </c>
      <c r="AD37" s="5">
        <v>29</v>
      </c>
      <c r="AE37" s="39"/>
    </row>
    <row r="38" spans="2:31" x14ac:dyDescent="0.25">
      <c r="B38" s="8">
        <v>7</v>
      </c>
      <c r="C38" s="3">
        <v>28</v>
      </c>
      <c r="D38" s="86">
        <v>22</v>
      </c>
      <c r="E38" s="3"/>
      <c r="F38" s="3"/>
      <c r="G38" s="57">
        <v>25</v>
      </c>
      <c r="H38" s="3"/>
      <c r="I38" s="114"/>
      <c r="J38" s="3">
        <v>29</v>
      </c>
      <c r="K38" s="81">
        <v>24</v>
      </c>
      <c r="L38" s="86">
        <v>25</v>
      </c>
      <c r="M38" s="3"/>
      <c r="N38" s="3"/>
      <c r="O38" s="86">
        <v>26</v>
      </c>
      <c r="P38" s="3"/>
      <c r="Q38" s="86">
        <v>28</v>
      </c>
      <c r="R38" s="3">
        <v>31</v>
      </c>
      <c r="S38" s="3"/>
      <c r="T38" s="86">
        <v>26</v>
      </c>
      <c r="U38" s="86"/>
      <c r="V38" s="86"/>
      <c r="W38" s="3"/>
      <c r="X38" s="3"/>
      <c r="Y38" s="3"/>
      <c r="Z38" s="5"/>
      <c r="AA38" s="5"/>
      <c r="AB38" s="5">
        <v>22</v>
      </c>
      <c r="AC38" s="10"/>
      <c r="AD38" s="5">
        <v>26</v>
      </c>
      <c r="AE38" s="39"/>
    </row>
    <row r="39" spans="2:31" x14ac:dyDescent="0.25">
      <c r="B39" s="15">
        <v>7</v>
      </c>
      <c r="C39" s="16"/>
      <c r="D39" s="102"/>
      <c r="E39" s="16"/>
      <c r="F39" s="16"/>
      <c r="G39" s="58"/>
      <c r="H39" s="16"/>
      <c r="I39" s="117"/>
      <c r="J39" s="16"/>
      <c r="K39" s="9"/>
      <c r="L39" s="102"/>
      <c r="M39" s="16"/>
      <c r="N39" s="16"/>
      <c r="O39" s="16"/>
      <c r="P39" s="16"/>
      <c r="Q39" s="16"/>
      <c r="R39" s="16"/>
      <c r="S39" s="16"/>
      <c r="T39" s="102"/>
      <c r="U39" s="102"/>
      <c r="V39" s="102"/>
      <c r="W39" s="16"/>
      <c r="X39" s="16"/>
      <c r="Y39" s="16"/>
      <c r="Z39" s="17"/>
      <c r="AA39" s="17"/>
      <c r="AB39" s="17">
        <v>25</v>
      </c>
      <c r="AC39" s="18"/>
      <c r="AD39" s="17"/>
      <c r="AE39" s="41">
        <f>SUM(C35:AD39)</f>
        <v>2154</v>
      </c>
    </row>
    <row r="40" spans="2:31" x14ac:dyDescent="0.25">
      <c r="B40" s="19">
        <v>8</v>
      </c>
      <c r="C40" s="20">
        <v>24</v>
      </c>
      <c r="D40" s="20">
        <v>30</v>
      </c>
      <c r="E40" s="20">
        <v>27</v>
      </c>
      <c r="F40" s="20">
        <v>25</v>
      </c>
      <c r="G40" s="59">
        <v>29</v>
      </c>
      <c r="H40" s="20">
        <v>24</v>
      </c>
      <c r="I40" s="118">
        <v>25</v>
      </c>
      <c r="J40" s="20">
        <v>26</v>
      </c>
      <c r="K40" s="83">
        <v>28</v>
      </c>
      <c r="L40" s="133">
        <v>20</v>
      </c>
      <c r="M40" s="20">
        <v>23</v>
      </c>
      <c r="N40" s="20">
        <v>24</v>
      </c>
      <c r="O40" s="133">
        <v>22</v>
      </c>
      <c r="P40" s="20">
        <v>31</v>
      </c>
      <c r="Q40" s="133">
        <v>28</v>
      </c>
      <c r="R40" s="20">
        <v>29</v>
      </c>
      <c r="S40" s="20">
        <v>25</v>
      </c>
      <c r="T40" s="20">
        <v>31</v>
      </c>
      <c r="U40" s="20">
        <v>19</v>
      </c>
      <c r="V40" s="20">
        <v>22</v>
      </c>
      <c r="W40" s="20">
        <v>18</v>
      </c>
      <c r="X40" s="20">
        <v>10</v>
      </c>
      <c r="Y40" s="20">
        <v>11</v>
      </c>
      <c r="Z40" s="21">
        <v>27</v>
      </c>
      <c r="AA40" s="21">
        <v>25</v>
      </c>
      <c r="AB40" s="21">
        <v>30</v>
      </c>
      <c r="AC40" s="140">
        <v>25</v>
      </c>
      <c r="AD40" s="21">
        <v>26</v>
      </c>
      <c r="AE40" s="42"/>
    </row>
    <row r="41" spans="2:31" x14ac:dyDescent="0.25">
      <c r="B41" s="22">
        <v>8</v>
      </c>
      <c r="C41" s="23">
        <v>26</v>
      </c>
      <c r="D41" s="23">
        <v>31</v>
      </c>
      <c r="E41" s="23">
        <v>27</v>
      </c>
      <c r="F41" s="23">
        <v>26</v>
      </c>
      <c r="G41" s="60">
        <v>31</v>
      </c>
      <c r="H41" s="23">
        <v>22</v>
      </c>
      <c r="I41" s="119">
        <v>28</v>
      </c>
      <c r="J41" s="23">
        <v>27</v>
      </c>
      <c r="K41" s="35">
        <v>30</v>
      </c>
      <c r="L41" s="134">
        <v>19</v>
      </c>
      <c r="M41" s="23">
        <v>18</v>
      </c>
      <c r="N41" s="23">
        <v>24</v>
      </c>
      <c r="O41" s="134">
        <v>25</v>
      </c>
      <c r="P41" s="23">
        <v>31</v>
      </c>
      <c r="Q41" s="134">
        <v>32</v>
      </c>
      <c r="R41" s="23">
        <v>30</v>
      </c>
      <c r="S41" s="23">
        <v>27</v>
      </c>
      <c r="T41" s="23">
        <v>31</v>
      </c>
      <c r="U41" s="23">
        <v>19</v>
      </c>
      <c r="V41" s="23">
        <v>25</v>
      </c>
      <c r="W41" s="23">
        <v>19</v>
      </c>
      <c r="X41" s="23">
        <v>6</v>
      </c>
      <c r="Y41" s="23">
        <v>7</v>
      </c>
      <c r="Z41" s="24"/>
      <c r="AA41" s="24">
        <v>24</v>
      </c>
      <c r="AB41" s="24">
        <v>28</v>
      </c>
      <c r="AC41" s="34">
        <v>27</v>
      </c>
      <c r="AD41" s="24">
        <v>28</v>
      </c>
      <c r="AE41" s="42"/>
    </row>
    <row r="42" spans="2:31" x14ac:dyDescent="0.25">
      <c r="B42" s="22">
        <v>8</v>
      </c>
      <c r="C42" s="23">
        <v>28</v>
      </c>
      <c r="D42" s="23">
        <v>27</v>
      </c>
      <c r="E42" s="23"/>
      <c r="F42" s="23">
        <v>26</v>
      </c>
      <c r="G42" s="60">
        <v>17</v>
      </c>
      <c r="H42" s="23"/>
      <c r="I42" s="120"/>
      <c r="J42" s="23">
        <v>27</v>
      </c>
      <c r="K42" s="35">
        <v>30</v>
      </c>
      <c r="L42" s="134">
        <v>27</v>
      </c>
      <c r="M42" s="23">
        <v>26</v>
      </c>
      <c r="N42" s="23">
        <v>26</v>
      </c>
      <c r="O42" s="134">
        <v>24</v>
      </c>
      <c r="P42" s="23"/>
      <c r="Q42" s="134">
        <v>28</v>
      </c>
      <c r="R42" s="23">
        <v>31</v>
      </c>
      <c r="S42" s="23"/>
      <c r="T42" s="23">
        <v>31</v>
      </c>
      <c r="U42" s="23"/>
      <c r="V42" s="23"/>
      <c r="W42" s="23"/>
      <c r="X42" s="23">
        <v>7</v>
      </c>
      <c r="Y42" s="23"/>
      <c r="Z42" s="24"/>
      <c r="AA42" s="24"/>
      <c r="AB42" s="24">
        <v>28</v>
      </c>
      <c r="AC42" s="34">
        <v>24</v>
      </c>
      <c r="AD42" s="24">
        <v>27</v>
      </c>
      <c r="AE42" s="42"/>
    </row>
    <row r="43" spans="2:31" x14ac:dyDescent="0.25">
      <c r="B43" s="22">
        <v>8</v>
      </c>
      <c r="C43" s="23">
        <v>24</v>
      </c>
      <c r="D43" s="23"/>
      <c r="E43" s="23"/>
      <c r="F43" s="23"/>
      <c r="G43" s="60"/>
      <c r="H43" s="23"/>
      <c r="I43" s="120"/>
      <c r="J43" s="23">
        <v>25</v>
      </c>
      <c r="K43" s="35">
        <v>29</v>
      </c>
      <c r="L43" s="134">
        <v>24</v>
      </c>
      <c r="M43" s="23"/>
      <c r="N43" s="23"/>
      <c r="O43" s="134"/>
      <c r="P43" s="23"/>
      <c r="Q43" s="23">
        <v>27</v>
      </c>
      <c r="R43" s="23">
        <v>29</v>
      </c>
      <c r="S43" s="23"/>
      <c r="T43" s="23">
        <v>31</v>
      </c>
      <c r="U43" s="23"/>
      <c r="V43" s="23"/>
      <c r="W43" s="23"/>
      <c r="X43" s="23"/>
      <c r="Y43" s="23"/>
      <c r="Z43" s="24"/>
      <c r="AA43" s="24"/>
      <c r="AB43" s="24">
        <v>27</v>
      </c>
      <c r="AC43" s="34"/>
      <c r="AD43" s="24">
        <v>26</v>
      </c>
      <c r="AE43" s="42"/>
    </row>
    <row r="44" spans="2:31" x14ac:dyDescent="0.25">
      <c r="B44" s="25">
        <v>8</v>
      </c>
      <c r="C44" s="26"/>
      <c r="D44" s="26"/>
      <c r="E44" s="26"/>
      <c r="F44" s="26"/>
      <c r="G44" s="64"/>
      <c r="H44" s="26"/>
      <c r="I44" s="121"/>
      <c r="J44" s="26"/>
      <c r="K44" s="36"/>
      <c r="L44" s="135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7"/>
      <c r="AA44" s="27"/>
      <c r="AB44" s="27"/>
      <c r="AC44" s="138"/>
      <c r="AD44" s="27"/>
      <c r="AE44" s="43">
        <f>SUM(C40:AD44)</f>
        <v>2028</v>
      </c>
    </row>
    <row r="45" spans="2:31" x14ac:dyDescent="0.25">
      <c r="B45" s="28">
        <v>9</v>
      </c>
      <c r="C45" s="29">
        <v>31</v>
      </c>
      <c r="D45" s="85">
        <v>30</v>
      </c>
      <c r="E45" s="29">
        <v>33</v>
      </c>
      <c r="F45" s="29">
        <v>26</v>
      </c>
      <c r="G45" s="68">
        <v>28</v>
      </c>
      <c r="H45" s="29">
        <v>29</v>
      </c>
      <c r="I45" s="123">
        <v>26</v>
      </c>
      <c r="J45" s="29">
        <v>25</v>
      </c>
      <c r="K45" s="84">
        <v>29</v>
      </c>
      <c r="L45" s="85">
        <v>24</v>
      </c>
      <c r="M45" s="29">
        <v>25</v>
      </c>
      <c r="N45" s="29">
        <v>25</v>
      </c>
      <c r="O45" s="85">
        <v>27</v>
      </c>
      <c r="P45" s="29">
        <v>32</v>
      </c>
      <c r="Q45" s="29">
        <v>30</v>
      </c>
      <c r="R45" s="29">
        <v>27</v>
      </c>
      <c r="S45" s="29">
        <v>26</v>
      </c>
      <c r="T45" s="85">
        <v>33</v>
      </c>
      <c r="U45" s="85">
        <v>32</v>
      </c>
      <c r="V45" s="85">
        <v>27</v>
      </c>
      <c r="W45" s="29">
        <v>27</v>
      </c>
      <c r="X45" s="29">
        <v>10</v>
      </c>
      <c r="Y45" s="29">
        <v>10</v>
      </c>
      <c r="Z45" s="31">
        <v>27</v>
      </c>
      <c r="AA45" s="31">
        <v>26</v>
      </c>
      <c r="AB45" s="32">
        <v>33</v>
      </c>
      <c r="AC45" s="31">
        <v>23</v>
      </c>
      <c r="AD45" s="32">
        <v>27</v>
      </c>
      <c r="AE45" s="39"/>
    </row>
    <row r="46" spans="2:31" x14ac:dyDescent="0.25">
      <c r="B46" s="8">
        <v>9</v>
      </c>
      <c r="C46" s="3">
        <v>31</v>
      </c>
      <c r="D46" s="86">
        <v>31</v>
      </c>
      <c r="E46" s="3">
        <v>30</v>
      </c>
      <c r="F46" s="3">
        <v>26</v>
      </c>
      <c r="G46" s="57">
        <v>25</v>
      </c>
      <c r="H46" s="3">
        <v>28</v>
      </c>
      <c r="I46" s="114">
        <v>24</v>
      </c>
      <c r="J46" s="3">
        <v>25</v>
      </c>
      <c r="K46" s="81">
        <v>29</v>
      </c>
      <c r="L46" s="86">
        <v>21</v>
      </c>
      <c r="M46" s="3">
        <v>24</v>
      </c>
      <c r="N46" s="3">
        <v>25</v>
      </c>
      <c r="O46" s="86">
        <v>25</v>
      </c>
      <c r="P46" s="3"/>
      <c r="Q46" s="3">
        <v>28</v>
      </c>
      <c r="R46" s="3">
        <v>28</v>
      </c>
      <c r="S46" s="3">
        <v>25</v>
      </c>
      <c r="T46" s="86">
        <v>32</v>
      </c>
      <c r="U46" s="86"/>
      <c r="V46" s="86">
        <v>30</v>
      </c>
      <c r="W46" s="3">
        <v>28</v>
      </c>
      <c r="X46" s="3"/>
      <c r="Y46" s="3"/>
      <c r="Z46" s="10">
        <v>27</v>
      </c>
      <c r="AA46" s="10">
        <v>25</v>
      </c>
      <c r="AB46" s="5">
        <v>30</v>
      </c>
      <c r="AC46" s="10">
        <v>26</v>
      </c>
      <c r="AD46" s="5">
        <v>24</v>
      </c>
      <c r="AE46" s="39"/>
    </row>
    <row r="47" spans="2:31" x14ac:dyDescent="0.25">
      <c r="B47" s="8">
        <v>9</v>
      </c>
      <c r="C47" s="3">
        <v>32</v>
      </c>
      <c r="D47" s="86"/>
      <c r="E47" s="3"/>
      <c r="F47" s="3">
        <v>26</v>
      </c>
      <c r="G47" s="57">
        <v>25</v>
      </c>
      <c r="H47" s="3"/>
      <c r="I47" s="114"/>
      <c r="J47" s="3">
        <v>25</v>
      </c>
      <c r="K47" s="81">
        <v>29</v>
      </c>
      <c r="L47" s="86">
        <v>27</v>
      </c>
      <c r="M47" s="3">
        <v>26</v>
      </c>
      <c r="N47" s="3">
        <v>25</v>
      </c>
      <c r="O47" s="86">
        <v>27</v>
      </c>
      <c r="P47" s="3"/>
      <c r="Q47" s="3">
        <v>30</v>
      </c>
      <c r="R47" s="3">
        <v>27</v>
      </c>
      <c r="S47" s="3"/>
      <c r="T47" s="86">
        <v>31</v>
      </c>
      <c r="U47" s="86"/>
      <c r="V47" s="86"/>
      <c r="W47" s="3"/>
      <c r="X47" s="3"/>
      <c r="Y47" s="3"/>
      <c r="Z47" s="5"/>
      <c r="AA47" s="5"/>
      <c r="AB47" s="5">
        <v>29</v>
      </c>
      <c r="AC47" s="10">
        <v>26</v>
      </c>
      <c r="AD47" s="5">
        <v>25</v>
      </c>
      <c r="AE47" s="39"/>
    </row>
    <row r="48" spans="2:31" x14ac:dyDescent="0.25">
      <c r="B48" s="8">
        <v>9</v>
      </c>
      <c r="C48" s="3">
        <v>29</v>
      </c>
      <c r="D48" s="86"/>
      <c r="E48" s="3"/>
      <c r="F48" s="3"/>
      <c r="G48" s="69">
        <v>23</v>
      </c>
      <c r="H48" s="3"/>
      <c r="I48" s="114"/>
      <c r="J48" s="3">
        <v>19</v>
      </c>
      <c r="K48" s="81">
        <v>29</v>
      </c>
      <c r="L48" s="86"/>
      <c r="M48" s="3"/>
      <c r="N48" s="3"/>
      <c r="O48" s="3"/>
      <c r="P48" s="3"/>
      <c r="Q48" s="3"/>
      <c r="R48" s="3">
        <v>27</v>
      </c>
      <c r="S48" s="3"/>
      <c r="T48" s="86"/>
      <c r="U48" s="86"/>
      <c r="V48" s="86"/>
      <c r="W48" s="3"/>
      <c r="X48" s="3"/>
      <c r="Y48" s="3">
        <v>4</v>
      </c>
      <c r="Z48" s="5"/>
      <c r="AA48" s="5"/>
      <c r="AB48" s="5"/>
      <c r="AC48" s="10"/>
      <c r="AD48" s="5">
        <v>23</v>
      </c>
      <c r="AE48" s="39"/>
    </row>
    <row r="49" spans="1:31" x14ac:dyDescent="0.25">
      <c r="B49" s="11">
        <v>9</v>
      </c>
      <c r="C49" s="16"/>
      <c r="D49" s="101"/>
      <c r="E49" s="12"/>
      <c r="F49" s="12"/>
      <c r="G49" s="70">
        <v>25</v>
      </c>
      <c r="H49" s="12"/>
      <c r="I49" s="117"/>
      <c r="J49" s="12"/>
      <c r="K49" s="82"/>
      <c r="L49" s="101"/>
      <c r="M49" s="12"/>
      <c r="N49" s="12"/>
      <c r="O49" s="12"/>
      <c r="P49" s="12"/>
      <c r="Q49" s="12"/>
      <c r="R49" s="12"/>
      <c r="S49" s="12"/>
      <c r="T49" s="101"/>
      <c r="U49" s="101"/>
      <c r="V49" s="101"/>
      <c r="W49" s="12"/>
      <c r="X49" s="12"/>
      <c r="Y49" s="44">
        <v>9</v>
      </c>
      <c r="Z49" s="151"/>
      <c r="AA49" s="151"/>
      <c r="AB49" s="13"/>
      <c r="AC49" s="14"/>
      <c r="AD49" s="13"/>
      <c r="AE49" s="152">
        <f>SUM(C45:AD49)</f>
        <v>1993</v>
      </c>
    </row>
    <row r="50" spans="1:31" x14ac:dyDescent="0.25">
      <c r="B50" s="47" t="s">
        <v>28</v>
      </c>
      <c r="C50" s="48">
        <f t="shared" ref="C50:U50" si="2">SUM(C25:C49)</f>
        <v>573</v>
      </c>
      <c r="D50" s="139">
        <f t="shared" si="2"/>
        <v>439</v>
      </c>
      <c r="E50" s="139">
        <f t="shared" si="2"/>
        <v>313</v>
      </c>
      <c r="F50" s="139">
        <f t="shared" si="2"/>
        <v>207</v>
      </c>
      <c r="G50" s="139">
        <f t="shared" si="2"/>
        <v>555</v>
      </c>
      <c r="H50" s="139">
        <f t="shared" si="2"/>
        <v>240</v>
      </c>
      <c r="I50" s="48">
        <f t="shared" si="2"/>
        <v>257</v>
      </c>
      <c r="J50" s="139">
        <f t="shared" si="2"/>
        <v>552</v>
      </c>
      <c r="K50" s="139">
        <f t="shared" si="2"/>
        <v>503</v>
      </c>
      <c r="L50" s="139">
        <f t="shared" si="2"/>
        <v>447</v>
      </c>
      <c r="M50" s="139">
        <f t="shared" si="2"/>
        <v>361</v>
      </c>
      <c r="N50" s="139">
        <f t="shared" si="2"/>
        <v>398</v>
      </c>
      <c r="O50" s="139">
        <f t="shared" si="2"/>
        <v>431</v>
      </c>
      <c r="P50" s="139">
        <f t="shared" si="2"/>
        <v>267</v>
      </c>
      <c r="Q50" s="139">
        <f t="shared" si="2"/>
        <v>614</v>
      </c>
      <c r="R50" s="139">
        <f t="shared" si="2"/>
        <v>641</v>
      </c>
      <c r="S50" s="139">
        <f t="shared" si="2"/>
        <v>264</v>
      </c>
      <c r="T50" s="139">
        <f t="shared" si="2"/>
        <v>580</v>
      </c>
      <c r="U50" s="139">
        <f t="shared" si="2"/>
        <v>178</v>
      </c>
      <c r="V50" s="139">
        <v>277</v>
      </c>
      <c r="W50" s="139">
        <f t="shared" ref="W50:AE50" si="3">SUM(W25:W49)</f>
        <v>320</v>
      </c>
      <c r="X50" s="139">
        <f t="shared" si="3"/>
        <v>75</v>
      </c>
      <c r="Y50" s="139">
        <f t="shared" si="3"/>
        <v>79</v>
      </c>
      <c r="Z50" s="139">
        <f t="shared" si="3"/>
        <v>226</v>
      </c>
      <c r="AA50" s="139">
        <f t="shared" si="3"/>
        <v>271</v>
      </c>
      <c r="AB50" s="139">
        <f t="shared" si="3"/>
        <v>570</v>
      </c>
      <c r="AC50" s="139">
        <f t="shared" si="3"/>
        <v>377</v>
      </c>
      <c r="AD50" s="139">
        <f t="shared" si="3"/>
        <v>571</v>
      </c>
      <c r="AE50" s="153">
        <f t="shared" si="3"/>
        <v>10584</v>
      </c>
    </row>
    <row r="51" spans="1:31" x14ac:dyDescent="0.25">
      <c r="B51" s="19">
        <v>10</v>
      </c>
      <c r="C51" s="50">
        <v>30</v>
      </c>
      <c r="D51" s="20">
        <v>31</v>
      </c>
      <c r="E51" s="133">
        <v>20</v>
      </c>
      <c r="F51" s="133">
        <v>26</v>
      </c>
      <c r="G51" s="118">
        <v>26</v>
      </c>
      <c r="H51" s="133">
        <v>21</v>
      </c>
      <c r="I51" s="125">
        <v>28</v>
      </c>
      <c r="J51" s="20">
        <v>25</v>
      </c>
      <c r="K51" s="83">
        <v>27</v>
      </c>
      <c r="L51" s="133">
        <v>24</v>
      </c>
      <c r="M51" s="20">
        <v>28</v>
      </c>
      <c r="N51" s="20">
        <v>31</v>
      </c>
      <c r="O51" s="20">
        <v>25</v>
      </c>
      <c r="P51" s="133">
        <v>25</v>
      </c>
      <c r="Q51" s="133">
        <v>29</v>
      </c>
      <c r="R51" s="20">
        <v>27</v>
      </c>
      <c r="S51" s="20">
        <v>23</v>
      </c>
      <c r="T51" s="20">
        <v>26</v>
      </c>
      <c r="U51" s="133">
        <v>21</v>
      </c>
      <c r="V51" s="133">
        <v>24</v>
      </c>
      <c r="W51" s="133">
        <v>19</v>
      </c>
      <c r="X51" s="133"/>
      <c r="Y51" s="133"/>
      <c r="Z51" s="33">
        <v>18</v>
      </c>
      <c r="AA51" s="21">
        <v>28</v>
      </c>
      <c r="AB51" s="21">
        <v>27</v>
      </c>
      <c r="AC51" s="21">
        <v>28</v>
      </c>
      <c r="AD51" s="21">
        <v>32</v>
      </c>
      <c r="AE51" s="42"/>
    </row>
    <row r="52" spans="1:31" x14ac:dyDescent="0.25">
      <c r="B52" s="22">
        <v>10</v>
      </c>
      <c r="C52" s="23">
        <v>32</v>
      </c>
      <c r="D52" s="23"/>
      <c r="E52" s="23"/>
      <c r="F52" s="23">
        <v>24</v>
      </c>
      <c r="G52" s="149">
        <v>26</v>
      </c>
      <c r="H52" s="23"/>
      <c r="I52" s="120"/>
      <c r="J52" s="23">
        <v>26</v>
      </c>
      <c r="K52" s="35"/>
      <c r="L52" s="134">
        <v>14</v>
      </c>
      <c r="M52" s="23"/>
      <c r="N52" s="23"/>
      <c r="O52" s="23">
        <v>23</v>
      </c>
      <c r="P52" s="23"/>
      <c r="Q52" s="134">
        <v>27</v>
      </c>
      <c r="R52" s="23">
        <v>30</v>
      </c>
      <c r="S52" s="23">
        <v>20</v>
      </c>
      <c r="T52" s="23">
        <v>28</v>
      </c>
      <c r="U52" s="23"/>
      <c r="V52" s="23"/>
      <c r="W52" s="23"/>
      <c r="X52" s="23"/>
      <c r="Y52" s="23"/>
      <c r="Z52" s="24"/>
      <c r="AA52" s="24"/>
      <c r="AB52" s="24">
        <v>33</v>
      </c>
      <c r="AC52" s="24"/>
      <c r="AD52" s="24">
        <v>36</v>
      </c>
      <c r="AE52" s="42"/>
    </row>
    <row r="53" spans="1:31" x14ac:dyDescent="0.25">
      <c r="B53" s="25">
        <v>10</v>
      </c>
      <c r="C53" s="26"/>
      <c r="D53" s="26"/>
      <c r="E53" s="26"/>
      <c r="F53" s="26">
        <v>24</v>
      </c>
      <c r="G53" s="67"/>
      <c r="H53" s="26"/>
      <c r="I53" s="121"/>
      <c r="J53" s="26">
        <v>25</v>
      </c>
      <c r="K53" s="36"/>
      <c r="L53" s="135">
        <v>19</v>
      </c>
      <c r="M53" s="26"/>
      <c r="N53" s="26"/>
      <c r="O53" s="26"/>
      <c r="P53" s="26"/>
      <c r="Q53" s="26">
        <v>24</v>
      </c>
      <c r="R53" s="26"/>
      <c r="S53" s="26"/>
      <c r="T53" s="26"/>
      <c r="U53" s="26"/>
      <c r="V53" s="26"/>
      <c r="W53" s="26"/>
      <c r="X53" s="26"/>
      <c r="Y53" s="26"/>
      <c r="Z53" s="27"/>
      <c r="AA53" s="27"/>
      <c r="AB53" s="27">
        <v>20</v>
      </c>
      <c r="AC53" s="27"/>
      <c r="AD53" s="27"/>
      <c r="AE53" s="53">
        <f>SUM(C51:AD53)</f>
        <v>1100</v>
      </c>
    </row>
    <row r="54" spans="1:31" x14ac:dyDescent="0.25">
      <c r="B54" s="28">
        <v>11</v>
      </c>
      <c r="C54" s="29">
        <v>25</v>
      </c>
      <c r="D54" s="85">
        <v>20</v>
      </c>
      <c r="E54" s="29">
        <v>28</v>
      </c>
      <c r="F54" s="29">
        <v>26</v>
      </c>
      <c r="G54" s="68">
        <v>25</v>
      </c>
      <c r="H54" s="29">
        <v>21</v>
      </c>
      <c r="I54" s="123">
        <v>25</v>
      </c>
      <c r="J54" s="29">
        <v>27</v>
      </c>
      <c r="K54" s="84">
        <v>30</v>
      </c>
      <c r="L54" s="85">
        <v>21</v>
      </c>
      <c r="M54" s="29">
        <v>21</v>
      </c>
      <c r="N54" s="29">
        <v>28</v>
      </c>
      <c r="O54" s="142">
        <v>25</v>
      </c>
      <c r="P54" s="29">
        <v>24</v>
      </c>
      <c r="Q54" s="29">
        <v>32</v>
      </c>
      <c r="R54" s="29">
        <v>27</v>
      </c>
      <c r="S54" s="29">
        <v>20</v>
      </c>
      <c r="T54" s="85">
        <v>28</v>
      </c>
      <c r="U54" s="85">
        <v>19</v>
      </c>
      <c r="V54" s="85">
        <v>19</v>
      </c>
      <c r="W54" s="29">
        <v>23</v>
      </c>
      <c r="X54" s="29"/>
      <c r="Y54" s="29">
        <v>2</v>
      </c>
      <c r="Z54" s="32">
        <v>19</v>
      </c>
      <c r="AA54" s="32">
        <v>26</v>
      </c>
      <c r="AB54" s="32">
        <v>23</v>
      </c>
      <c r="AC54" s="32">
        <v>30</v>
      </c>
      <c r="AD54" s="32">
        <v>24</v>
      </c>
      <c r="AE54" s="39"/>
    </row>
    <row r="55" spans="1:31" x14ac:dyDescent="0.25">
      <c r="B55" s="8">
        <v>11</v>
      </c>
      <c r="C55" s="3">
        <v>25</v>
      </c>
      <c r="D55" s="86"/>
      <c r="E55" s="3"/>
      <c r="F55" s="3">
        <v>27</v>
      </c>
      <c r="G55" s="69">
        <v>27</v>
      </c>
      <c r="H55" s="3"/>
      <c r="I55" s="114"/>
      <c r="J55" s="3">
        <v>26</v>
      </c>
      <c r="K55" s="81"/>
      <c r="L55" s="86">
        <v>16</v>
      </c>
      <c r="M55" s="3"/>
      <c r="N55" s="3"/>
      <c r="O55" s="86">
        <v>21</v>
      </c>
      <c r="P55" s="3"/>
      <c r="Q55" s="3">
        <v>30</v>
      </c>
      <c r="R55" s="3">
        <v>22</v>
      </c>
      <c r="S55" s="3">
        <v>20</v>
      </c>
      <c r="T55" s="86">
        <v>30</v>
      </c>
      <c r="U55" s="86"/>
      <c r="V55" s="86"/>
      <c r="W55" s="3"/>
      <c r="X55" s="3"/>
      <c r="Y55" s="3"/>
      <c r="Z55" s="5"/>
      <c r="AA55" s="5"/>
      <c r="AB55" s="5">
        <v>31</v>
      </c>
      <c r="AC55" s="5"/>
      <c r="AD55" s="5">
        <v>30</v>
      </c>
      <c r="AE55" s="39"/>
    </row>
    <row r="56" spans="1:31" x14ac:dyDescent="0.25">
      <c r="B56" s="11">
        <v>11</v>
      </c>
      <c r="C56" s="12"/>
      <c r="D56" s="101"/>
      <c r="E56" s="12"/>
      <c r="F56" s="12">
        <v>25</v>
      </c>
      <c r="G56" s="72"/>
      <c r="H56" s="12"/>
      <c r="I56" s="115"/>
      <c r="J56" s="12">
        <v>18</v>
      </c>
      <c r="K56" s="82"/>
      <c r="L56" s="101"/>
      <c r="M56" s="12"/>
      <c r="N56" s="12"/>
      <c r="O56" s="12"/>
      <c r="P56" s="12"/>
      <c r="Q56" s="12"/>
      <c r="R56" s="12"/>
      <c r="S56" s="12"/>
      <c r="T56" s="101"/>
      <c r="U56" s="101"/>
      <c r="V56" s="101"/>
      <c r="W56" s="12"/>
      <c r="X56" s="12"/>
      <c r="Y56" s="12"/>
      <c r="Z56" s="13"/>
      <c r="AA56" s="13"/>
      <c r="AB56" s="13">
        <v>31</v>
      </c>
      <c r="AC56" s="54"/>
      <c r="AD56" s="13"/>
      <c r="AE56" s="39"/>
    </row>
    <row r="57" spans="1:31" x14ac:dyDescent="0.25">
      <c r="B57" s="11" t="s">
        <v>29</v>
      </c>
      <c r="C57" s="102"/>
      <c r="D57" s="102"/>
      <c r="E57" s="16"/>
      <c r="F57" s="16"/>
      <c r="G57" s="70"/>
      <c r="H57" s="16"/>
      <c r="I57" s="117"/>
      <c r="J57" s="16"/>
      <c r="K57" s="9"/>
      <c r="L57" s="102"/>
      <c r="M57" s="16"/>
      <c r="N57" s="16"/>
      <c r="O57" s="16"/>
      <c r="P57" s="16"/>
      <c r="Q57" s="16"/>
      <c r="R57" s="16"/>
      <c r="S57" s="16"/>
      <c r="T57" s="102"/>
      <c r="U57" s="102"/>
      <c r="V57" s="102"/>
      <c r="W57" s="16"/>
      <c r="X57" s="16"/>
      <c r="Y57" s="16"/>
      <c r="Z57" s="17"/>
      <c r="AA57" s="17"/>
      <c r="AB57" s="17"/>
      <c r="AC57" s="46"/>
      <c r="AD57" s="17"/>
      <c r="AE57" s="41">
        <f>SUM(C54:AD57)</f>
        <v>1017</v>
      </c>
    </row>
    <row r="58" spans="1:31" x14ac:dyDescent="0.25">
      <c r="B58" s="37" t="s">
        <v>30</v>
      </c>
      <c r="C58" s="38">
        <f t="shared" ref="C58:AD58" si="4">SUM(C51:C57)</f>
        <v>112</v>
      </c>
      <c r="D58" s="38">
        <f t="shared" si="4"/>
        <v>51</v>
      </c>
      <c r="E58" s="38">
        <f t="shared" si="4"/>
        <v>48</v>
      </c>
      <c r="F58" s="38">
        <f t="shared" si="4"/>
        <v>152</v>
      </c>
      <c r="G58" s="73">
        <f t="shared" si="4"/>
        <v>104</v>
      </c>
      <c r="H58" s="38">
        <f t="shared" si="4"/>
        <v>42</v>
      </c>
      <c r="I58" s="38">
        <f t="shared" si="4"/>
        <v>53</v>
      </c>
      <c r="J58" s="38">
        <f t="shared" si="4"/>
        <v>147</v>
      </c>
      <c r="K58" s="38">
        <f t="shared" si="4"/>
        <v>57</v>
      </c>
      <c r="L58" s="38">
        <f t="shared" si="4"/>
        <v>94</v>
      </c>
      <c r="M58" s="38">
        <f t="shared" si="4"/>
        <v>49</v>
      </c>
      <c r="N58" s="38">
        <f t="shared" si="4"/>
        <v>59</v>
      </c>
      <c r="O58" s="38">
        <f t="shared" si="4"/>
        <v>94</v>
      </c>
      <c r="P58" s="38">
        <f t="shared" si="4"/>
        <v>49</v>
      </c>
      <c r="Q58" s="38">
        <f t="shared" si="4"/>
        <v>142</v>
      </c>
      <c r="R58" s="38">
        <f t="shared" si="4"/>
        <v>106</v>
      </c>
      <c r="S58" s="38">
        <f t="shared" si="4"/>
        <v>83</v>
      </c>
      <c r="T58" s="38">
        <f t="shared" si="4"/>
        <v>112</v>
      </c>
      <c r="U58" s="38">
        <f t="shared" si="4"/>
        <v>40</v>
      </c>
      <c r="V58" s="38">
        <f t="shared" si="4"/>
        <v>43</v>
      </c>
      <c r="W58" s="38">
        <f t="shared" si="4"/>
        <v>42</v>
      </c>
      <c r="X58" s="38">
        <f t="shared" si="4"/>
        <v>0</v>
      </c>
      <c r="Y58" s="38">
        <f t="shared" si="4"/>
        <v>2</v>
      </c>
      <c r="Z58" s="38">
        <f t="shared" si="4"/>
        <v>37</v>
      </c>
      <c r="AA58" s="38">
        <f t="shared" si="4"/>
        <v>54</v>
      </c>
      <c r="AB58" s="38">
        <f t="shared" si="4"/>
        <v>165</v>
      </c>
      <c r="AC58" s="38">
        <f t="shared" si="4"/>
        <v>58</v>
      </c>
      <c r="AD58" s="38">
        <f t="shared" si="4"/>
        <v>122</v>
      </c>
      <c r="AE58" s="38">
        <f>SUM(AE52:AE57)</f>
        <v>2117</v>
      </c>
    </row>
    <row r="59" spans="1:31" x14ac:dyDescent="0.25">
      <c r="G59"/>
      <c r="I59"/>
      <c r="K59"/>
      <c r="T59"/>
    </row>
    <row r="60" spans="1:31" s="107" customFormat="1" ht="12" x14ac:dyDescent="0.2">
      <c r="C60" s="56">
        <f t="shared" ref="C60:AE60" si="5">C24+C50+C58</f>
        <v>1192</v>
      </c>
      <c r="D60" s="56">
        <f t="shared" si="5"/>
        <v>926</v>
      </c>
      <c r="E60" s="56">
        <f t="shared" si="5"/>
        <v>697</v>
      </c>
      <c r="F60" s="56">
        <f t="shared" si="5"/>
        <v>359</v>
      </c>
      <c r="G60" s="56">
        <f t="shared" si="5"/>
        <v>1147</v>
      </c>
      <c r="H60" s="56">
        <f t="shared" si="5"/>
        <v>498</v>
      </c>
      <c r="I60" s="126">
        <f t="shared" si="5"/>
        <v>555</v>
      </c>
      <c r="J60" s="56">
        <f t="shared" si="5"/>
        <v>1279</v>
      </c>
      <c r="K60" s="56">
        <f t="shared" si="5"/>
        <v>934</v>
      </c>
      <c r="L60" s="56">
        <f t="shared" si="5"/>
        <v>989</v>
      </c>
      <c r="M60" s="56">
        <f t="shared" si="5"/>
        <v>707</v>
      </c>
      <c r="N60" s="56">
        <f t="shared" si="5"/>
        <v>802</v>
      </c>
      <c r="O60" s="56">
        <f t="shared" si="5"/>
        <v>863</v>
      </c>
      <c r="P60" s="56">
        <f t="shared" si="5"/>
        <v>580</v>
      </c>
      <c r="Q60" s="56">
        <f t="shared" si="5"/>
        <v>1314</v>
      </c>
      <c r="R60" s="56">
        <f t="shared" si="5"/>
        <v>1329</v>
      </c>
      <c r="S60" s="56">
        <f t="shared" si="5"/>
        <v>597</v>
      </c>
      <c r="T60" s="56">
        <f t="shared" si="5"/>
        <v>1293</v>
      </c>
      <c r="U60" s="56">
        <f t="shared" si="5"/>
        <v>392</v>
      </c>
      <c r="V60" s="56">
        <f t="shared" si="5"/>
        <v>554</v>
      </c>
      <c r="W60" s="56">
        <f t="shared" si="5"/>
        <v>670</v>
      </c>
      <c r="X60" s="56">
        <f t="shared" si="5"/>
        <v>157</v>
      </c>
      <c r="Y60" s="56">
        <f t="shared" si="5"/>
        <v>127</v>
      </c>
      <c r="Z60" s="56">
        <f t="shared" si="5"/>
        <v>460</v>
      </c>
      <c r="AA60" s="56">
        <f t="shared" si="5"/>
        <v>558</v>
      </c>
      <c r="AB60" s="56">
        <f t="shared" si="5"/>
        <v>1258</v>
      </c>
      <c r="AC60" s="56">
        <f t="shared" si="5"/>
        <v>756</v>
      </c>
      <c r="AD60" s="56">
        <f t="shared" si="5"/>
        <v>1213</v>
      </c>
      <c r="AE60" s="126">
        <f t="shared" si="5"/>
        <v>22204</v>
      </c>
    </row>
    <row r="61" spans="1:31" x14ac:dyDescent="0.25">
      <c r="G61"/>
      <c r="I61"/>
      <c r="K61"/>
      <c r="T61"/>
      <c r="AE61" s="155"/>
    </row>
    <row r="62" spans="1:31" s="143" customFormat="1" ht="15" customHeight="1" x14ac:dyDescent="0.2">
      <c r="A62" s="1375" t="s">
        <v>56</v>
      </c>
      <c r="B62" s="1375"/>
      <c r="C62" s="156">
        <v>32</v>
      </c>
      <c r="D62" s="156">
        <v>32</v>
      </c>
      <c r="E62" s="156">
        <v>25</v>
      </c>
      <c r="F62" s="156">
        <v>14</v>
      </c>
      <c r="G62" s="156">
        <v>41</v>
      </c>
      <c r="H62" s="156">
        <v>20</v>
      </c>
      <c r="I62" s="156">
        <v>21</v>
      </c>
      <c r="J62" s="156">
        <v>47</v>
      </c>
      <c r="K62" s="157">
        <v>33</v>
      </c>
      <c r="L62" s="156">
        <v>42</v>
      </c>
      <c r="M62" s="156">
        <v>27</v>
      </c>
      <c r="N62" s="156">
        <v>29</v>
      </c>
      <c r="O62" s="156">
        <v>32</v>
      </c>
      <c r="P62" s="156">
        <v>21</v>
      </c>
      <c r="Q62" s="156">
        <v>45</v>
      </c>
      <c r="R62" s="156">
        <v>45</v>
      </c>
      <c r="S62" s="156">
        <v>23</v>
      </c>
      <c r="T62" s="157">
        <v>43</v>
      </c>
      <c r="U62" s="156">
        <v>14</v>
      </c>
      <c r="V62" s="156">
        <v>21</v>
      </c>
      <c r="W62" s="156">
        <v>27</v>
      </c>
      <c r="X62" s="156">
        <v>17</v>
      </c>
      <c r="Y62" s="156">
        <v>16</v>
      </c>
      <c r="Z62" s="156">
        <v>19</v>
      </c>
      <c r="AA62" s="156">
        <v>20</v>
      </c>
      <c r="AB62" s="156">
        <v>45</v>
      </c>
      <c r="AC62" s="156">
        <v>30</v>
      </c>
      <c r="AD62" s="156">
        <v>40</v>
      </c>
      <c r="AE62" s="126">
        <f>SUM(C62:AD62)</f>
        <v>821</v>
      </c>
    </row>
    <row r="63" spans="1:31" ht="15" customHeight="1" x14ac:dyDescent="0.25">
      <c r="A63" s="1376" t="s">
        <v>57</v>
      </c>
      <c r="B63" s="1376"/>
      <c r="C63" s="158">
        <f t="shared" ref="C63:AE63" si="6">C60/C62</f>
        <v>37.25</v>
      </c>
      <c r="D63" s="158">
        <f t="shared" si="6"/>
        <v>28.9375</v>
      </c>
      <c r="E63" s="158">
        <f t="shared" si="6"/>
        <v>27.88</v>
      </c>
      <c r="F63" s="158">
        <f t="shared" si="6"/>
        <v>25.642857142857142</v>
      </c>
      <c r="G63" s="158">
        <f t="shared" si="6"/>
        <v>27.975609756097562</v>
      </c>
      <c r="H63" s="158">
        <f t="shared" si="6"/>
        <v>24.9</v>
      </c>
      <c r="I63" s="158">
        <f t="shared" si="6"/>
        <v>26.428571428571427</v>
      </c>
      <c r="J63" s="158">
        <f t="shared" si="6"/>
        <v>27.212765957446809</v>
      </c>
      <c r="K63" s="158">
        <f t="shared" si="6"/>
        <v>28.303030303030305</v>
      </c>
      <c r="L63" s="158">
        <f t="shared" si="6"/>
        <v>23.547619047619047</v>
      </c>
      <c r="M63" s="158">
        <f t="shared" si="6"/>
        <v>26.185185185185187</v>
      </c>
      <c r="N63" s="158">
        <f t="shared" si="6"/>
        <v>27.655172413793103</v>
      </c>
      <c r="O63" s="158">
        <f t="shared" si="6"/>
        <v>26.96875</v>
      </c>
      <c r="P63" s="158">
        <f t="shared" si="6"/>
        <v>27.61904761904762</v>
      </c>
      <c r="Q63" s="158">
        <f t="shared" si="6"/>
        <v>29.2</v>
      </c>
      <c r="R63" s="158">
        <f t="shared" si="6"/>
        <v>29.533333333333335</v>
      </c>
      <c r="S63" s="158">
        <f t="shared" si="6"/>
        <v>25.956521739130434</v>
      </c>
      <c r="T63" s="158">
        <f t="shared" si="6"/>
        <v>30.069767441860463</v>
      </c>
      <c r="U63" s="158">
        <f t="shared" si="6"/>
        <v>28</v>
      </c>
      <c r="V63" s="158">
        <f t="shared" si="6"/>
        <v>26.38095238095238</v>
      </c>
      <c r="W63" s="158">
        <f t="shared" si="6"/>
        <v>24.814814814814813</v>
      </c>
      <c r="X63" s="158">
        <f t="shared" si="6"/>
        <v>9.235294117647058</v>
      </c>
      <c r="Y63" s="158">
        <f t="shared" si="6"/>
        <v>7.9375</v>
      </c>
      <c r="Z63" s="158">
        <f t="shared" si="6"/>
        <v>24.210526315789473</v>
      </c>
      <c r="AA63" s="158">
        <f t="shared" si="6"/>
        <v>27.9</v>
      </c>
      <c r="AB63" s="158">
        <f t="shared" si="6"/>
        <v>27.955555555555556</v>
      </c>
      <c r="AC63" s="158">
        <f t="shared" si="6"/>
        <v>25.2</v>
      </c>
      <c r="AD63" s="158">
        <f t="shared" si="6"/>
        <v>30.324999999999999</v>
      </c>
      <c r="AE63" s="158">
        <f t="shared" si="6"/>
        <v>27.045066991473814</v>
      </c>
    </row>
  </sheetData>
  <sheetProtection selectLockedCells="1" selectUnlockedCells="1"/>
  <mergeCells count="14">
    <mergeCell ref="A62:B62"/>
    <mergeCell ref="A63:B63"/>
    <mergeCell ref="F14:F18"/>
    <mergeCell ref="AE14:AE18"/>
    <mergeCell ref="F19:F23"/>
    <mergeCell ref="AE19:AE23"/>
    <mergeCell ref="F25:F29"/>
    <mergeCell ref="F30:F34"/>
    <mergeCell ref="B1:Y1"/>
    <mergeCell ref="Z1:AD1"/>
    <mergeCell ref="F3:F8"/>
    <mergeCell ref="AE3:AE8"/>
    <mergeCell ref="F9:F13"/>
    <mergeCell ref="AE9:AE13"/>
  </mergeCells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0"/>
  <sheetViews>
    <sheetView topLeftCell="H43" workbookViewId="0">
      <selection activeCell="U22" sqref="U22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7" width="5" customWidth="1"/>
    <col min="8" max="9" width="4.42578125" customWidth="1"/>
    <col min="10" max="10" width="5.85546875" customWidth="1"/>
    <col min="11" max="11" width="5.42578125" customWidth="1"/>
    <col min="12" max="12" width="5.85546875" customWidth="1"/>
    <col min="13" max="13" width="5.42578125" customWidth="1"/>
    <col min="14" max="14" width="6.42578125" customWidth="1"/>
    <col min="15" max="21" width="5.42578125" customWidth="1"/>
    <col min="22" max="22" width="7.140625" customWidth="1"/>
    <col min="23" max="23" width="4.42578125" customWidth="1"/>
    <col min="24" max="24" width="6.140625" customWidth="1"/>
    <col min="25" max="25" width="5.42578125" customWidth="1"/>
    <col min="26" max="27" width="4" customWidth="1"/>
    <col min="28" max="28" width="5.28515625" customWidth="1"/>
    <col min="29" max="29" width="6.85546875" customWidth="1"/>
    <col min="30" max="30" width="7.42578125" customWidth="1"/>
  </cols>
  <sheetData>
    <row r="1" spans="2:31" x14ac:dyDescent="0.25">
      <c r="B1" s="1363" t="s">
        <v>38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 t="s">
        <v>39</v>
      </c>
      <c r="AD2" s="5" t="s">
        <v>40</v>
      </c>
      <c r="AE2" s="7" t="s">
        <v>26</v>
      </c>
    </row>
    <row r="3" spans="2:31" x14ac:dyDescent="0.25">
      <c r="B3" s="8">
        <v>1</v>
      </c>
      <c r="C3" s="3">
        <v>26</v>
      </c>
      <c r="D3" s="3">
        <v>32</v>
      </c>
      <c r="E3" s="3">
        <v>25</v>
      </c>
      <c r="F3" s="1365"/>
      <c r="G3" s="57">
        <v>29</v>
      </c>
      <c r="H3" s="3">
        <v>28</v>
      </c>
      <c r="I3" s="3">
        <v>30</v>
      </c>
      <c r="J3" s="3">
        <v>27</v>
      </c>
      <c r="K3" s="3">
        <v>29</v>
      </c>
      <c r="L3" s="3">
        <v>18</v>
      </c>
      <c r="M3" s="3">
        <v>23</v>
      </c>
      <c r="N3" s="3">
        <v>32</v>
      </c>
      <c r="O3" s="3">
        <v>27</v>
      </c>
      <c r="P3" s="3">
        <v>22</v>
      </c>
      <c r="Q3" s="3">
        <v>26</v>
      </c>
      <c r="R3" s="3">
        <v>30</v>
      </c>
      <c r="S3" s="3">
        <v>28</v>
      </c>
      <c r="T3" s="3">
        <v>26</v>
      </c>
      <c r="U3" s="3">
        <v>31</v>
      </c>
      <c r="V3" s="3">
        <v>28</v>
      </c>
      <c r="W3" s="3">
        <v>23</v>
      </c>
      <c r="X3" s="3">
        <v>9</v>
      </c>
      <c r="Y3" s="3">
        <v>8</v>
      </c>
      <c r="Z3" s="5">
        <v>26</v>
      </c>
      <c r="AA3" s="10">
        <v>32</v>
      </c>
      <c r="AB3" s="5">
        <v>31</v>
      </c>
      <c r="AC3" s="5">
        <v>26</v>
      </c>
      <c r="AD3" s="5">
        <v>31</v>
      </c>
      <c r="AE3" s="1366">
        <f>SUM(C3:AD7)</f>
        <v>2219</v>
      </c>
    </row>
    <row r="4" spans="2:31" x14ac:dyDescent="0.25">
      <c r="B4" s="8">
        <v>1</v>
      </c>
      <c r="C4" s="3">
        <v>25</v>
      </c>
      <c r="D4" s="3">
        <v>29</v>
      </c>
      <c r="E4" s="3">
        <v>27</v>
      </c>
      <c r="F4" s="1365"/>
      <c r="G4" s="57">
        <v>28</v>
      </c>
      <c r="H4" s="3">
        <v>28</v>
      </c>
      <c r="I4" s="3">
        <v>30</v>
      </c>
      <c r="J4" s="3">
        <v>26</v>
      </c>
      <c r="K4" s="3">
        <v>29</v>
      </c>
      <c r="L4" s="3">
        <v>16</v>
      </c>
      <c r="M4" s="3">
        <v>29</v>
      </c>
      <c r="N4" s="3">
        <v>29</v>
      </c>
      <c r="O4" s="3">
        <v>26</v>
      </c>
      <c r="P4" s="3">
        <v>26</v>
      </c>
      <c r="Q4" s="3">
        <v>25</v>
      </c>
      <c r="R4" s="3">
        <v>32</v>
      </c>
      <c r="S4" s="3">
        <v>28</v>
      </c>
      <c r="T4" s="3">
        <v>32</v>
      </c>
      <c r="U4" s="3"/>
      <c r="V4" s="3">
        <v>26</v>
      </c>
      <c r="W4" s="3">
        <v>25</v>
      </c>
      <c r="X4" s="3">
        <v>9</v>
      </c>
      <c r="Y4" s="3">
        <v>6</v>
      </c>
      <c r="Z4" s="5">
        <v>25</v>
      </c>
      <c r="AA4" s="10">
        <v>33</v>
      </c>
      <c r="AB4" s="5">
        <v>32</v>
      </c>
      <c r="AC4" s="5">
        <v>26</v>
      </c>
      <c r="AD4" s="5">
        <v>33</v>
      </c>
      <c r="AE4" s="1366"/>
    </row>
    <row r="5" spans="2:31" x14ac:dyDescent="0.25">
      <c r="B5" s="8">
        <v>1</v>
      </c>
      <c r="C5" s="3">
        <v>28</v>
      </c>
      <c r="D5" s="3">
        <v>25</v>
      </c>
      <c r="E5" s="3">
        <v>27</v>
      </c>
      <c r="F5" s="1365"/>
      <c r="G5" s="57">
        <v>29</v>
      </c>
      <c r="H5" s="3"/>
      <c r="I5" s="3"/>
      <c r="J5" s="3">
        <v>30</v>
      </c>
      <c r="K5" s="3">
        <v>27</v>
      </c>
      <c r="L5" s="3"/>
      <c r="M5" s="3">
        <v>15</v>
      </c>
      <c r="N5" s="3">
        <v>30</v>
      </c>
      <c r="O5" s="3">
        <v>27</v>
      </c>
      <c r="P5" s="3"/>
      <c r="Q5" s="3">
        <v>27</v>
      </c>
      <c r="R5" s="3">
        <v>32</v>
      </c>
      <c r="S5" s="3"/>
      <c r="T5" s="3">
        <v>24</v>
      </c>
      <c r="U5" s="3"/>
      <c r="V5" s="3"/>
      <c r="W5" s="3">
        <v>22</v>
      </c>
      <c r="X5" s="3"/>
      <c r="Y5" s="3"/>
      <c r="Z5" s="5"/>
      <c r="AA5" s="10"/>
      <c r="AB5" s="5">
        <v>29</v>
      </c>
      <c r="AC5" s="5">
        <v>20</v>
      </c>
      <c r="AD5" s="5">
        <v>32</v>
      </c>
      <c r="AE5" s="1366"/>
    </row>
    <row r="6" spans="2:31" x14ac:dyDescent="0.25">
      <c r="B6" s="11">
        <v>1</v>
      </c>
      <c r="C6" s="12">
        <v>24</v>
      </c>
      <c r="D6" s="12"/>
      <c r="E6" s="12"/>
      <c r="F6" s="1365"/>
      <c r="G6" s="57">
        <v>22</v>
      </c>
      <c r="H6" s="12"/>
      <c r="I6" s="12"/>
      <c r="J6" s="12">
        <v>27</v>
      </c>
      <c r="K6" s="12"/>
      <c r="L6" s="12"/>
      <c r="M6" s="12"/>
      <c r="N6" s="12"/>
      <c r="O6" s="12"/>
      <c r="P6" s="12"/>
      <c r="Q6" s="12">
        <v>26</v>
      </c>
      <c r="R6" s="12">
        <v>30</v>
      </c>
      <c r="S6" s="12"/>
      <c r="T6" s="12">
        <v>30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33</v>
      </c>
      <c r="AE6" s="1366"/>
    </row>
    <row r="7" spans="2:31" x14ac:dyDescent="0.25">
      <c r="B7" s="15">
        <v>1</v>
      </c>
      <c r="C7" s="16">
        <v>24</v>
      </c>
      <c r="D7" s="16"/>
      <c r="E7" s="16"/>
      <c r="F7" s="1365"/>
      <c r="G7" s="58">
        <v>25</v>
      </c>
      <c r="H7" s="16"/>
      <c r="I7" s="16"/>
      <c r="J7" s="16">
        <v>23</v>
      </c>
      <c r="K7" s="16"/>
      <c r="L7" s="16"/>
      <c r="M7" s="16"/>
      <c r="N7" s="16"/>
      <c r="O7" s="16"/>
      <c r="P7" s="16"/>
      <c r="Q7" s="16">
        <v>31</v>
      </c>
      <c r="R7" s="16">
        <v>31</v>
      </c>
      <c r="S7" s="16"/>
      <c r="T7" s="16">
        <v>27</v>
      </c>
      <c r="U7" s="16"/>
      <c r="V7" s="16"/>
      <c r="W7" s="16"/>
      <c r="X7" s="16"/>
      <c r="Y7" s="16"/>
      <c r="Z7" s="17"/>
      <c r="AA7" s="18"/>
      <c r="AB7" s="17">
        <v>28</v>
      </c>
      <c r="AC7" s="17"/>
      <c r="AD7" s="17"/>
      <c r="AE7" s="1366"/>
    </row>
    <row r="8" spans="2:31" x14ac:dyDescent="0.25">
      <c r="B8" s="19">
        <v>2</v>
      </c>
      <c r="C8" s="20">
        <v>31</v>
      </c>
      <c r="D8" s="20">
        <v>33</v>
      </c>
      <c r="E8" s="20">
        <v>27</v>
      </c>
      <c r="F8" s="1367"/>
      <c r="G8" s="59">
        <v>31</v>
      </c>
      <c r="H8" s="20">
        <v>26</v>
      </c>
      <c r="I8" s="20">
        <v>28</v>
      </c>
      <c r="J8" s="20">
        <v>28</v>
      </c>
      <c r="K8" s="20">
        <v>29</v>
      </c>
      <c r="L8" s="20">
        <v>25</v>
      </c>
      <c r="M8" s="20">
        <v>28</v>
      </c>
      <c r="N8" s="20">
        <v>31</v>
      </c>
      <c r="O8" s="20">
        <v>27</v>
      </c>
      <c r="P8" s="20">
        <v>24</v>
      </c>
      <c r="Q8" s="20">
        <v>31</v>
      </c>
      <c r="R8" s="20">
        <v>30</v>
      </c>
      <c r="S8" s="20">
        <v>26</v>
      </c>
      <c r="T8" s="20">
        <v>26</v>
      </c>
      <c r="U8" s="20">
        <v>29</v>
      </c>
      <c r="V8" s="20">
        <v>29</v>
      </c>
      <c r="W8" s="20">
        <v>28</v>
      </c>
      <c r="X8" s="20">
        <v>15</v>
      </c>
      <c r="Y8" s="20">
        <v>8</v>
      </c>
      <c r="Z8" s="21">
        <v>21</v>
      </c>
      <c r="AA8" s="21">
        <v>25</v>
      </c>
      <c r="AB8" s="21">
        <v>25</v>
      </c>
      <c r="AC8" s="21">
        <v>25</v>
      </c>
      <c r="AD8" s="21">
        <v>32</v>
      </c>
      <c r="AE8" s="1368">
        <f>SUM(C8:AD12)</f>
        <v>2112</v>
      </c>
    </row>
    <row r="9" spans="2:31" x14ac:dyDescent="0.25">
      <c r="B9" s="22">
        <v>2</v>
      </c>
      <c r="C9" s="23">
        <v>32</v>
      </c>
      <c r="D9" s="23">
        <v>33</v>
      </c>
      <c r="E9" s="23">
        <v>26</v>
      </c>
      <c r="F9" s="1367"/>
      <c r="G9" s="60">
        <v>27</v>
      </c>
      <c r="H9" s="23">
        <v>27</v>
      </c>
      <c r="I9" s="23">
        <v>27</v>
      </c>
      <c r="J9" s="23">
        <v>27</v>
      </c>
      <c r="K9" s="23">
        <v>28</v>
      </c>
      <c r="L9" s="23">
        <v>22</v>
      </c>
      <c r="M9" s="23">
        <v>26</v>
      </c>
      <c r="N9" s="23">
        <v>29</v>
      </c>
      <c r="O9" s="23">
        <v>26</v>
      </c>
      <c r="P9" s="23">
        <v>18</v>
      </c>
      <c r="Q9" s="23">
        <v>28</v>
      </c>
      <c r="R9" s="23">
        <v>29</v>
      </c>
      <c r="S9" s="23">
        <v>29</v>
      </c>
      <c r="T9" s="23">
        <v>26</v>
      </c>
      <c r="U9" s="23">
        <v>27</v>
      </c>
      <c r="V9" s="23">
        <v>29</v>
      </c>
      <c r="W9" s="23">
        <v>27</v>
      </c>
      <c r="X9" s="23">
        <v>6</v>
      </c>
      <c r="Y9" s="23"/>
      <c r="Z9" s="24">
        <v>22</v>
      </c>
      <c r="AA9" s="24">
        <v>25</v>
      </c>
      <c r="AB9" s="24">
        <v>27</v>
      </c>
      <c r="AC9" s="24">
        <v>25</v>
      </c>
      <c r="AD9" s="24">
        <v>31</v>
      </c>
      <c r="AE9" s="1368"/>
    </row>
    <row r="10" spans="2:31" x14ac:dyDescent="0.25">
      <c r="B10" s="22">
        <v>2</v>
      </c>
      <c r="C10" s="23">
        <v>30</v>
      </c>
      <c r="D10" s="23">
        <v>32</v>
      </c>
      <c r="E10" s="23">
        <v>28</v>
      </c>
      <c r="F10" s="1367"/>
      <c r="G10" s="60">
        <v>28</v>
      </c>
      <c r="H10" s="23"/>
      <c r="I10" s="23"/>
      <c r="J10" s="23">
        <v>29</v>
      </c>
      <c r="K10" s="23">
        <v>30</v>
      </c>
      <c r="L10" s="23"/>
      <c r="M10" s="23"/>
      <c r="N10" s="23">
        <v>29</v>
      </c>
      <c r="O10" s="23">
        <v>26</v>
      </c>
      <c r="P10" s="23"/>
      <c r="Q10" s="23">
        <v>29</v>
      </c>
      <c r="R10" s="23">
        <v>28</v>
      </c>
      <c r="S10" s="23"/>
      <c r="T10" s="23">
        <v>25</v>
      </c>
      <c r="U10" s="23"/>
      <c r="V10" s="23"/>
      <c r="W10" s="23">
        <v>23</v>
      </c>
      <c r="X10" s="23"/>
      <c r="Y10" s="23"/>
      <c r="Z10" s="24"/>
      <c r="AA10" s="24"/>
      <c r="AB10" s="24">
        <v>29</v>
      </c>
      <c r="AC10" s="24">
        <v>25</v>
      </c>
      <c r="AD10" s="24">
        <v>25</v>
      </c>
      <c r="AE10" s="1368"/>
    </row>
    <row r="11" spans="2:31" x14ac:dyDescent="0.25">
      <c r="B11" s="22">
        <v>2</v>
      </c>
      <c r="C11" s="23">
        <v>27</v>
      </c>
      <c r="D11" s="23"/>
      <c r="E11" s="23"/>
      <c r="F11" s="1367"/>
      <c r="G11" s="60">
        <v>24</v>
      </c>
      <c r="H11" s="23"/>
      <c r="I11" s="23"/>
      <c r="J11" s="23">
        <v>25</v>
      </c>
      <c r="K11" s="23"/>
      <c r="L11" s="23"/>
      <c r="M11" s="23"/>
      <c r="N11" s="23"/>
      <c r="O11" s="23"/>
      <c r="P11" s="23"/>
      <c r="Q11" s="23">
        <v>31</v>
      </c>
      <c r="R11" s="23">
        <v>28</v>
      </c>
      <c r="S11" s="23"/>
      <c r="T11" s="23">
        <v>27</v>
      </c>
      <c r="U11" s="23"/>
      <c r="V11" s="23"/>
      <c r="W11" s="23"/>
      <c r="X11" s="23"/>
      <c r="Y11" s="23"/>
      <c r="Z11" s="24"/>
      <c r="AA11" s="24"/>
      <c r="AB11" s="24">
        <v>27</v>
      </c>
      <c r="AC11" s="24"/>
      <c r="AD11" s="24">
        <v>29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1">
        <v>27</v>
      </c>
      <c r="H12" s="26"/>
      <c r="I12" s="26"/>
      <c r="J12" s="26">
        <v>28</v>
      </c>
      <c r="K12" s="26"/>
      <c r="L12" s="26"/>
      <c r="M12" s="26"/>
      <c r="N12" s="26"/>
      <c r="O12" s="26"/>
      <c r="P12" s="26"/>
      <c r="Q12" s="26"/>
      <c r="R12" s="26"/>
      <c r="S12" s="26"/>
      <c r="T12" s="26">
        <v>26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1368"/>
    </row>
    <row r="13" spans="2:31" x14ac:dyDescent="0.25">
      <c r="B13" s="28">
        <v>3</v>
      </c>
      <c r="C13" s="29">
        <v>33</v>
      </c>
      <c r="D13" s="29">
        <v>32</v>
      </c>
      <c r="E13" s="29">
        <v>27</v>
      </c>
      <c r="F13" s="1367"/>
      <c r="G13" s="62">
        <v>27</v>
      </c>
      <c r="H13" s="29">
        <v>22</v>
      </c>
      <c r="I13" s="29">
        <v>33</v>
      </c>
      <c r="J13" s="29">
        <v>27</v>
      </c>
      <c r="K13" s="29">
        <v>30</v>
      </c>
      <c r="L13" s="29">
        <v>23</v>
      </c>
      <c r="M13" s="29">
        <v>22</v>
      </c>
      <c r="N13" s="29">
        <v>30</v>
      </c>
      <c r="O13" s="29">
        <v>31</v>
      </c>
      <c r="P13" s="29">
        <v>31</v>
      </c>
      <c r="Q13" s="29">
        <v>30</v>
      </c>
      <c r="R13" s="29">
        <v>31</v>
      </c>
      <c r="S13" s="29">
        <v>28</v>
      </c>
      <c r="T13" s="29">
        <v>31</v>
      </c>
      <c r="U13" s="29">
        <v>31</v>
      </c>
      <c r="V13" s="29">
        <v>24</v>
      </c>
      <c r="W13" s="29">
        <v>27</v>
      </c>
      <c r="X13" s="29">
        <v>7</v>
      </c>
      <c r="Y13" s="29">
        <v>5</v>
      </c>
      <c r="Z13" s="30">
        <v>17</v>
      </c>
      <c r="AA13" s="31">
        <v>26</v>
      </c>
      <c r="AB13" s="32">
        <v>30</v>
      </c>
      <c r="AC13" s="32">
        <v>26</v>
      </c>
      <c r="AD13" s="32">
        <v>32</v>
      </c>
      <c r="AE13" s="1370">
        <f>SUM(C13:AD17)</f>
        <v>2177</v>
      </c>
    </row>
    <row r="14" spans="2:31" x14ac:dyDescent="0.25">
      <c r="B14" s="8">
        <v>3</v>
      </c>
      <c r="C14" s="3">
        <v>34</v>
      </c>
      <c r="D14" s="3">
        <v>32</v>
      </c>
      <c r="E14" s="3">
        <v>29</v>
      </c>
      <c r="F14" s="1367"/>
      <c r="G14" s="57">
        <v>29</v>
      </c>
      <c r="H14" s="3">
        <v>25</v>
      </c>
      <c r="I14" s="3">
        <v>29</v>
      </c>
      <c r="J14" s="3">
        <v>29</v>
      </c>
      <c r="K14" s="3">
        <v>27</v>
      </c>
      <c r="L14" s="3">
        <v>22</v>
      </c>
      <c r="M14" s="3">
        <v>26</v>
      </c>
      <c r="N14" s="3">
        <v>28</v>
      </c>
      <c r="O14" s="3">
        <v>33</v>
      </c>
      <c r="P14" s="3">
        <v>31</v>
      </c>
      <c r="Q14" s="3">
        <v>30</v>
      </c>
      <c r="R14" s="3">
        <v>30</v>
      </c>
      <c r="S14" s="3">
        <v>28</v>
      </c>
      <c r="T14" s="3">
        <v>29</v>
      </c>
      <c r="U14" s="3"/>
      <c r="V14" s="3">
        <v>25</v>
      </c>
      <c r="W14" s="3">
        <v>25</v>
      </c>
      <c r="X14" s="3"/>
      <c r="Y14" s="3">
        <v>8</v>
      </c>
      <c r="Z14" s="5">
        <v>24</v>
      </c>
      <c r="AA14" s="10">
        <v>29</v>
      </c>
      <c r="AB14" s="5">
        <v>29</v>
      </c>
      <c r="AC14" s="5">
        <v>26</v>
      </c>
      <c r="AD14" s="5">
        <v>31</v>
      </c>
      <c r="AE14" s="1370"/>
    </row>
    <row r="15" spans="2:31" x14ac:dyDescent="0.25">
      <c r="B15" s="8">
        <v>3</v>
      </c>
      <c r="C15" s="3">
        <v>31</v>
      </c>
      <c r="D15" s="3">
        <v>30</v>
      </c>
      <c r="E15" s="3">
        <v>27</v>
      </c>
      <c r="F15" s="1367"/>
      <c r="G15" s="57">
        <v>28</v>
      </c>
      <c r="H15" s="3"/>
      <c r="I15" s="3"/>
      <c r="J15" s="3">
        <v>27</v>
      </c>
      <c r="K15" s="3">
        <v>28</v>
      </c>
      <c r="L15" s="3"/>
      <c r="M15" s="3">
        <v>24</v>
      </c>
      <c r="N15" s="3">
        <v>27</v>
      </c>
      <c r="O15" s="3">
        <v>31</v>
      </c>
      <c r="P15" s="3"/>
      <c r="Q15" s="3">
        <v>29</v>
      </c>
      <c r="R15" s="3">
        <v>30</v>
      </c>
      <c r="S15" s="3"/>
      <c r="T15" s="3">
        <v>30</v>
      </c>
      <c r="U15" s="3"/>
      <c r="V15" s="3"/>
      <c r="W15" s="3">
        <v>24</v>
      </c>
      <c r="X15" s="3"/>
      <c r="Y15" s="3"/>
      <c r="Z15" s="5"/>
      <c r="AA15" s="10"/>
      <c r="AB15" s="5">
        <v>29</v>
      </c>
      <c r="AC15" s="5">
        <v>25</v>
      </c>
      <c r="AD15" s="5">
        <v>31</v>
      </c>
      <c r="AE15" s="1370"/>
    </row>
    <row r="16" spans="2:31" x14ac:dyDescent="0.25">
      <c r="B16" s="8">
        <v>3</v>
      </c>
      <c r="C16" s="3">
        <v>29</v>
      </c>
      <c r="D16" s="3"/>
      <c r="E16" s="3"/>
      <c r="F16" s="1367"/>
      <c r="G16" s="57">
        <v>30</v>
      </c>
      <c r="H16" s="3"/>
      <c r="I16" s="3"/>
      <c r="J16" s="3">
        <v>29</v>
      </c>
      <c r="K16" s="3"/>
      <c r="L16" s="3"/>
      <c r="M16" s="3"/>
      <c r="N16" s="3"/>
      <c r="O16" s="3"/>
      <c r="P16" s="3"/>
      <c r="Q16" s="3">
        <v>28</v>
      </c>
      <c r="R16" s="3">
        <v>31</v>
      </c>
      <c r="S16" s="3"/>
      <c r="T16" s="3">
        <v>31</v>
      </c>
      <c r="U16" s="3"/>
      <c r="V16" s="3"/>
      <c r="W16" s="3"/>
      <c r="X16" s="3"/>
      <c r="Y16" s="3"/>
      <c r="Z16" s="5"/>
      <c r="AA16" s="10"/>
      <c r="AB16" s="5">
        <v>28</v>
      </c>
      <c r="AC16" s="5"/>
      <c r="AD16" s="5">
        <v>32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28</v>
      </c>
      <c r="H17" s="16"/>
      <c r="I17" s="16"/>
      <c r="J17" s="16"/>
      <c r="K17" s="16"/>
      <c r="L17" s="16"/>
      <c r="M17" s="16"/>
      <c r="N17" s="16"/>
      <c r="O17" s="16"/>
      <c r="P17" s="16"/>
      <c r="Q17" s="16">
        <v>28</v>
      </c>
      <c r="R17" s="16">
        <v>31</v>
      </c>
      <c r="S17" s="16"/>
      <c r="T17" s="16"/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29</v>
      </c>
      <c r="D18" s="20">
        <v>29</v>
      </c>
      <c r="E18" s="20">
        <v>26</v>
      </c>
      <c r="F18" s="1367"/>
      <c r="G18" s="63">
        <v>27</v>
      </c>
      <c r="H18" s="20">
        <v>21</v>
      </c>
      <c r="I18" s="20">
        <v>22</v>
      </c>
      <c r="J18" s="20">
        <v>25</v>
      </c>
      <c r="K18" s="20">
        <v>26</v>
      </c>
      <c r="L18" s="20">
        <v>20</v>
      </c>
      <c r="M18" s="20">
        <v>28</v>
      </c>
      <c r="N18" s="20">
        <v>30</v>
      </c>
      <c r="O18" s="20">
        <v>25</v>
      </c>
      <c r="P18" s="20">
        <v>30</v>
      </c>
      <c r="Q18" s="20">
        <v>28</v>
      </c>
      <c r="R18" s="20">
        <v>27</v>
      </c>
      <c r="S18" s="20">
        <v>27</v>
      </c>
      <c r="T18" s="20">
        <v>32</v>
      </c>
      <c r="U18" s="20">
        <v>25</v>
      </c>
      <c r="V18" s="20">
        <v>29</v>
      </c>
      <c r="W18" s="20">
        <v>27</v>
      </c>
      <c r="X18" s="20">
        <v>11</v>
      </c>
      <c r="Y18" s="20">
        <v>8</v>
      </c>
      <c r="Z18" s="21">
        <v>26</v>
      </c>
      <c r="AA18" s="21">
        <v>35</v>
      </c>
      <c r="AB18" s="21">
        <v>24</v>
      </c>
      <c r="AC18" s="33">
        <v>27</v>
      </c>
      <c r="AD18" s="21">
        <v>29</v>
      </c>
      <c r="AE18" s="1368">
        <f>SUM(C18:AD22)</f>
        <v>2186</v>
      </c>
    </row>
    <row r="19" spans="2:31" x14ac:dyDescent="0.25">
      <c r="B19" s="22">
        <v>4</v>
      </c>
      <c r="C19" s="23">
        <v>29</v>
      </c>
      <c r="D19" s="23">
        <v>28</v>
      </c>
      <c r="E19" s="23">
        <v>27</v>
      </c>
      <c r="F19" s="1367"/>
      <c r="G19" s="60">
        <v>27</v>
      </c>
      <c r="H19" s="23">
        <v>21</v>
      </c>
      <c r="I19" s="23">
        <v>25</v>
      </c>
      <c r="J19" s="23">
        <v>28</v>
      </c>
      <c r="K19" s="23">
        <v>25</v>
      </c>
      <c r="L19" s="23">
        <v>24</v>
      </c>
      <c r="M19" s="23">
        <v>24</v>
      </c>
      <c r="N19" s="23">
        <v>30</v>
      </c>
      <c r="O19" s="23">
        <v>28</v>
      </c>
      <c r="P19" s="23">
        <v>26</v>
      </c>
      <c r="Q19" s="23">
        <v>29</v>
      </c>
      <c r="R19" s="23">
        <v>29</v>
      </c>
      <c r="S19" s="23">
        <v>26</v>
      </c>
      <c r="T19" s="23">
        <v>29</v>
      </c>
      <c r="U19" s="23">
        <v>23</v>
      </c>
      <c r="V19" s="23">
        <v>27</v>
      </c>
      <c r="W19" s="23">
        <v>28</v>
      </c>
      <c r="X19" s="23"/>
      <c r="Y19" s="23"/>
      <c r="Z19" s="24">
        <v>29</v>
      </c>
      <c r="AA19" s="24">
        <v>32</v>
      </c>
      <c r="AB19" s="24">
        <v>25</v>
      </c>
      <c r="AC19" s="34">
        <v>23</v>
      </c>
      <c r="AD19" s="24">
        <v>32</v>
      </c>
      <c r="AE19" s="1368"/>
    </row>
    <row r="20" spans="2:31" x14ac:dyDescent="0.25">
      <c r="B20" s="22">
        <v>4</v>
      </c>
      <c r="C20" s="23">
        <v>25</v>
      </c>
      <c r="D20" s="23">
        <v>30</v>
      </c>
      <c r="E20" s="23"/>
      <c r="F20" s="1367"/>
      <c r="G20" s="60">
        <v>27</v>
      </c>
      <c r="H20" s="23"/>
      <c r="I20" s="23"/>
      <c r="J20" s="23">
        <v>29</v>
      </c>
      <c r="K20" s="23">
        <v>27</v>
      </c>
      <c r="L20" s="23"/>
      <c r="M20" s="23">
        <v>28</v>
      </c>
      <c r="N20" s="23">
        <v>25</v>
      </c>
      <c r="O20" s="23">
        <v>26</v>
      </c>
      <c r="P20" s="23"/>
      <c r="Q20" s="23">
        <v>31</v>
      </c>
      <c r="R20" s="23">
        <v>26</v>
      </c>
      <c r="S20" s="23"/>
      <c r="T20" s="23">
        <v>29</v>
      </c>
      <c r="U20" s="23"/>
      <c r="V20" s="23"/>
      <c r="W20" s="23">
        <v>30</v>
      </c>
      <c r="X20" s="23"/>
      <c r="Y20" s="23"/>
      <c r="Z20" s="24"/>
      <c r="AA20" s="24"/>
      <c r="AB20" s="24">
        <v>26</v>
      </c>
      <c r="AC20" s="34">
        <v>27</v>
      </c>
      <c r="AD20" s="24">
        <v>31</v>
      </c>
      <c r="AE20" s="1368"/>
    </row>
    <row r="21" spans="2:31" x14ac:dyDescent="0.25">
      <c r="B21" s="22">
        <v>4</v>
      </c>
      <c r="C21" s="23">
        <v>27</v>
      </c>
      <c r="D21" s="23">
        <v>26</v>
      </c>
      <c r="E21" s="23"/>
      <c r="F21" s="1367"/>
      <c r="G21" s="60">
        <v>25</v>
      </c>
      <c r="H21" s="23"/>
      <c r="I21" s="23"/>
      <c r="J21" s="23">
        <v>25</v>
      </c>
      <c r="K21" s="23"/>
      <c r="L21" s="23"/>
      <c r="M21" s="23"/>
      <c r="N21" s="23"/>
      <c r="O21" s="23"/>
      <c r="P21" s="23"/>
      <c r="Q21" s="23">
        <v>29</v>
      </c>
      <c r="R21" s="23">
        <v>28</v>
      </c>
      <c r="S21" s="23"/>
      <c r="T21" s="23">
        <v>23</v>
      </c>
      <c r="U21" s="23"/>
      <c r="V21" s="23"/>
      <c r="W21" s="23"/>
      <c r="X21" s="23"/>
      <c r="Y21" s="23"/>
      <c r="Z21" s="24"/>
      <c r="AA21" s="24"/>
      <c r="AB21" s="24">
        <v>25</v>
      </c>
      <c r="AC21" s="35"/>
      <c r="AD21" s="24">
        <v>31</v>
      </c>
      <c r="AE21" s="1368"/>
    </row>
    <row r="22" spans="2:31" x14ac:dyDescent="0.25">
      <c r="B22" s="25">
        <v>4</v>
      </c>
      <c r="C22" s="26">
        <v>27</v>
      </c>
      <c r="D22" s="26"/>
      <c r="E22" s="26"/>
      <c r="F22" s="1367"/>
      <c r="G22" s="64">
        <v>28</v>
      </c>
      <c r="H22" s="26"/>
      <c r="I22" s="26"/>
      <c r="J22" s="26">
        <v>27</v>
      </c>
      <c r="K22" s="26"/>
      <c r="L22" s="26"/>
      <c r="M22" s="26"/>
      <c r="N22" s="26"/>
      <c r="O22" s="26"/>
      <c r="P22" s="26"/>
      <c r="Q22" s="26">
        <v>29</v>
      </c>
      <c r="R22" s="26">
        <v>25</v>
      </c>
      <c r="S22" s="26"/>
      <c r="T22" s="26"/>
      <c r="U22" s="26"/>
      <c r="V22" s="26"/>
      <c r="W22" s="26"/>
      <c r="X22" s="26"/>
      <c r="Y22" s="26">
        <v>7</v>
      </c>
      <c r="Z22" s="27"/>
      <c r="AA22" s="27"/>
      <c r="AB22" s="27">
        <v>20</v>
      </c>
      <c r="AC22" s="36"/>
      <c r="AD22" s="27"/>
      <c r="AE22" s="1368"/>
    </row>
    <row r="23" spans="2:31" x14ac:dyDescent="0.25">
      <c r="B23" s="37" t="s">
        <v>27</v>
      </c>
      <c r="C23" s="38">
        <f t="shared" ref="C23:AE23" si="0">SUM(C3:C22)</f>
        <v>511</v>
      </c>
      <c r="D23" s="38">
        <f t="shared" si="0"/>
        <v>391</v>
      </c>
      <c r="E23" s="38">
        <f t="shared" si="0"/>
        <v>296</v>
      </c>
      <c r="F23" s="38">
        <f t="shared" si="0"/>
        <v>0</v>
      </c>
      <c r="G23" s="65">
        <f t="shared" si="0"/>
        <v>546</v>
      </c>
      <c r="H23" s="38">
        <f t="shared" si="0"/>
        <v>198</v>
      </c>
      <c r="I23" s="38">
        <f t="shared" si="0"/>
        <v>224</v>
      </c>
      <c r="J23" s="38">
        <f t="shared" si="0"/>
        <v>516</v>
      </c>
      <c r="K23" s="38">
        <f t="shared" si="0"/>
        <v>335</v>
      </c>
      <c r="L23" s="38">
        <f t="shared" si="0"/>
        <v>170</v>
      </c>
      <c r="M23" s="38">
        <f t="shared" si="0"/>
        <v>273</v>
      </c>
      <c r="N23" s="38">
        <f t="shared" si="0"/>
        <v>350</v>
      </c>
      <c r="O23" s="38">
        <f t="shared" si="0"/>
        <v>333</v>
      </c>
      <c r="P23" s="38">
        <f t="shared" si="0"/>
        <v>208</v>
      </c>
      <c r="Q23" s="38">
        <f t="shared" si="0"/>
        <v>545</v>
      </c>
      <c r="R23" s="38">
        <f t="shared" si="0"/>
        <v>558</v>
      </c>
      <c r="S23" s="38">
        <f t="shared" si="0"/>
        <v>220</v>
      </c>
      <c r="T23" s="38">
        <f t="shared" si="0"/>
        <v>503</v>
      </c>
      <c r="U23" s="38">
        <f t="shared" si="0"/>
        <v>166</v>
      </c>
      <c r="V23" s="38">
        <f t="shared" si="0"/>
        <v>217</v>
      </c>
      <c r="W23" s="38">
        <f t="shared" si="0"/>
        <v>309</v>
      </c>
      <c r="X23" s="38">
        <f t="shared" si="0"/>
        <v>57</v>
      </c>
      <c r="Y23" s="38">
        <f t="shared" si="0"/>
        <v>50</v>
      </c>
      <c r="Z23" s="38">
        <f t="shared" si="0"/>
        <v>190</v>
      </c>
      <c r="AA23" s="38">
        <f t="shared" si="0"/>
        <v>237</v>
      </c>
      <c r="AB23" s="38">
        <f t="shared" si="0"/>
        <v>495</v>
      </c>
      <c r="AC23" s="38">
        <f t="shared" si="0"/>
        <v>301</v>
      </c>
      <c r="AD23" s="38">
        <f t="shared" si="0"/>
        <v>495</v>
      </c>
      <c r="AE23" s="38">
        <f t="shared" si="0"/>
        <v>8694</v>
      </c>
    </row>
    <row r="24" spans="2:31" x14ac:dyDescent="0.25">
      <c r="B24" s="28">
        <v>5</v>
      </c>
      <c r="C24" s="29">
        <v>28</v>
      </c>
      <c r="D24" s="29">
        <v>30</v>
      </c>
      <c r="E24" s="29">
        <v>29</v>
      </c>
      <c r="F24" s="1371"/>
      <c r="G24" s="62">
        <v>26</v>
      </c>
      <c r="H24" s="29">
        <v>27</v>
      </c>
      <c r="I24" s="29">
        <v>28</v>
      </c>
      <c r="J24" s="29">
        <v>27</v>
      </c>
      <c r="K24" s="29">
        <v>27</v>
      </c>
      <c r="L24" s="29">
        <v>16</v>
      </c>
      <c r="M24" s="29">
        <v>24</v>
      </c>
      <c r="N24" s="29">
        <v>28</v>
      </c>
      <c r="O24" s="29">
        <v>25</v>
      </c>
      <c r="P24" s="29">
        <v>23</v>
      </c>
      <c r="Q24" s="29">
        <v>30</v>
      </c>
      <c r="R24" s="29">
        <v>25</v>
      </c>
      <c r="S24" s="29">
        <v>27</v>
      </c>
      <c r="T24" s="29">
        <v>29</v>
      </c>
      <c r="U24" s="29">
        <v>31</v>
      </c>
      <c r="V24" s="29">
        <v>26</v>
      </c>
      <c r="W24" s="29">
        <v>28</v>
      </c>
      <c r="X24" s="29">
        <v>12</v>
      </c>
      <c r="Y24" s="29">
        <v>11</v>
      </c>
      <c r="Z24" s="32">
        <v>21</v>
      </c>
      <c r="AA24" s="31">
        <v>20</v>
      </c>
      <c r="AB24" s="32">
        <v>27</v>
      </c>
      <c r="AC24" s="32">
        <v>24</v>
      </c>
      <c r="AD24" s="5">
        <v>28</v>
      </c>
      <c r="AE24" s="39"/>
    </row>
    <row r="25" spans="2:31" x14ac:dyDescent="0.25">
      <c r="B25" s="8">
        <v>5</v>
      </c>
      <c r="C25" s="3">
        <v>32</v>
      </c>
      <c r="D25" s="3">
        <v>23</v>
      </c>
      <c r="E25" s="3">
        <v>28</v>
      </c>
      <c r="F25" s="1371"/>
      <c r="G25" s="57">
        <v>21</v>
      </c>
      <c r="H25" s="3">
        <v>26</v>
      </c>
      <c r="I25" s="3">
        <v>25</v>
      </c>
      <c r="J25" s="3">
        <v>23</v>
      </c>
      <c r="K25" s="3">
        <v>26</v>
      </c>
      <c r="L25" s="3">
        <v>14</v>
      </c>
      <c r="M25" s="3">
        <v>28</v>
      </c>
      <c r="N25" s="3">
        <v>29</v>
      </c>
      <c r="O25" s="3">
        <v>26</v>
      </c>
      <c r="P25" s="3">
        <v>25</v>
      </c>
      <c r="Q25" s="3">
        <v>30</v>
      </c>
      <c r="R25" s="3">
        <v>26</v>
      </c>
      <c r="S25" s="3">
        <v>27</v>
      </c>
      <c r="T25" s="3">
        <v>29</v>
      </c>
      <c r="U25" s="3"/>
      <c r="V25" s="3">
        <v>25</v>
      </c>
      <c r="W25" s="3">
        <v>27</v>
      </c>
      <c r="X25" s="3"/>
      <c r="Y25" s="3"/>
      <c r="Z25" s="5">
        <v>23</v>
      </c>
      <c r="AA25" s="10">
        <v>22</v>
      </c>
      <c r="AB25" s="5">
        <v>24</v>
      </c>
      <c r="AC25" s="5">
        <v>27</v>
      </c>
      <c r="AD25" s="5">
        <v>28</v>
      </c>
      <c r="AE25" s="39"/>
    </row>
    <row r="26" spans="2:31" x14ac:dyDescent="0.25">
      <c r="B26" s="8">
        <v>5</v>
      </c>
      <c r="C26" s="3">
        <v>25</v>
      </c>
      <c r="D26" s="3">
        <v>24</v>
      </c>
      <c r="E26" s="3"/>
      <c r="F26" s="1371"/>
      <c r="G26" s="57">
        <v>25</v>
      </c>
      <c r="H26" s="3"/>
      <c r="I26" s="3"/>
      <c r="J26" s="3">
        <v>26</v>
      </c>
      <c r="K26" s="3">
        <v>26</v>
      </c>
      <c r="L26" s="3"/>
      <c r="M26" s="3">
        <v>27</v>
      </c>
      <c r="N26" s="3">
        <v>22</v>
      </c>
      <c r="O26" s="3">
        <v>29</v>
      </c>
      <c r="P26" s="3"/>
      <c r="Q26" s="3">
        <v>31</v>
      </c>
      <c r="R26" s="3">
        <v>25</v>
      </c>
      <c r="S26" s="3"/>
      <c r="T26" s="3">
        <v>30</v>
      </c>
      <c r="U26" s="3"/>
      <c r="V26" s="3">
        <v>12</v>
      </c>
      <c r="W26" s="3">
        <v>20</v>
      </c>
      <c r="X26" s="3"/>
      <c r="Y26" s="3"/>
      <c r="Z26" s="5"/>
      <c r="AA26" s="10">
        <v>22</v>
      </c>
      <c r="AB26" s="5">
        <v>26</v>
      </c>
      <c r="AC26" s="5">
        <v>24</v>
      </c>
      <c r="AD26" s="13">
        <v>30</v>
      </c>
      <c r="AE26" s="39"/>
    </row>
    <row r="27" spans="2:31" x14ac:dyDescent="0.25">
      <c r="B27" s="11">
        <v>5</v>
      </c>
      <c r="C27" s="12">
        <v>29</v>
      </c>
      <c r="D27" s="12">
        <v>23</v>
      </c>
      <c r="E27" s="12"/>
      <c r="F27" s="1371"/>
      <c r="G27" s="57">
        <v>21</v>
      </c>
      <c r="H27" s="12"/>
      <c r="I27" s="12"/>
      <c r="J27" s="12">
        <v>25</v>
      </c>
      <c r="K27" s="12">
        <v>25</v>
      </c>
      <c r="L27" s="12"/>
      <c r="M27" s="12"/>
      <c r="N27" s="12"/>
      <c r="O27" s="12">
        <v>26</v>
      </c>
      <c r="P27" s="12"/>
      <c r="Q27" s="12">
        <v>30</v>
      </c>
      <c r="R27" s="12">
        <v>27</v>
      </c>
      <c r="S27" s="12"/>
      <c r="T27" s="12">
        <v>27</v>
      </c>
      <c r="U27" s="12"/>
      <c r="V27" s="12"/>
      <c r="W27" s="12"/>
      <c r="X27" s="12"/>
      <c r="Y27" s="12"/>
      <c r="Z27" s="13"/>
      <c r="AA27" s="14"/>
      <c r="AB27" s="13">
        <v>27</v>
      </c>
      <c r="AC27" s="13"/>
      <c r="AD27" s="5">
        <v>28</v>
      </c>
      <c r="AE27" s="39"/>
    </row>
    <row r="28" spans="2:31" x14ac:dyDescent="0.25">
      <c r="B28" s="15">
        <v>5</v>
      </c>
      <c r="C28" s="16">
        <v>25</v>
      </c>
      <c r="D28" s="16"/>
      <c r="E28" s="16"/>
      <c r="F28" s="1371"/>
      <c r="G28" s="58">
        <v>22</v>
      </c>
      <c r="H28" s="16"/>
      <c r="I28" s="16"/>
      <c r="J28" s="16">
        <v>29</v>
      </c>
      <c r="K28" s="16"/>
      <c r="L28" s="16"/>
      <c r="M28" s="16"/>
      <c r="N28" s="16"/>
      <c r="O28" s="16"/>
      <c r="P28" s="16"/>
      <c r="Q28" s="16"/>
      <c r="R28" s="16">
        <v>26</v>
      </c>
      <c r="S28" s="16"/>
      <c r="T28" s="16"/>
      <c r="U28" s="16"/>
      <c r="V28" s="16"/>
      <c r="W28" s="16"/>
      <c r="X28" s="16"/>
      <c r="Y28" s="16"/>
      <c r="Z28" s="17"/>
      <c r="AA28" s="18"/>
      <c r="AB28" s="17">
        <v>25</v>
      </c>
      <c r="AC28" s="17"/>
      <c r="AD28" s="40"/>
      <c r="AE28" s="41">
        <f>SUM(C24:AD28)</f>
        <v>2130</v>
      </c>
    </row>
    <row r="29" spans="2:31" x14ac:dyDescent="0.25">
      <c r="B29" s="19">
        <v>6</v>
      </c>
      <c r="C29" s="20">
        <v>30</v>
      </c>
      <c r="D29" s="20">
        <v>29</v>
      </c>
      <c r="E29" s="20">
        <v>26</v>
      </c>
      <c r="F29" s="1367"/>
      <c r="G29" s="63">
        <v>28</v>
      </c>
      <c r="H29" s="20">
        <v>20</v>
      </c>
      <c r="I29" s="20">
        <v>28</v>
      </c>
      <c r="J29" s="20">
        <v>24</v>
      </c>
      <c r="K29" s="20">
        <v>27</v>
      </c>
      <c r="L29" s="20">
        <v>24</v>
      </c>
      <c r="M29" s="20">
        <v>24</v>
      </c>
      <c r="N29" s="20">
        <v>30</v>
      </c>
      <c r="O29" s="20">
        <v>24</v>
      </c>
      <c r="P29" s="20">
        <v>33</v>
      </c>
      <c r="Q29" s="20">
        <v>31</v>
      </c>
      <c r="R29" s="20">
        <v>29</v>
      </c>
      <c r="S29" s="20">
        <v>26</v>
      </c>
      <c r="T29" s="20">
        <v>32</v>
      </c>
      <c r="U29" s="20">
        <v>29</v>
      </c>
      <c r="V29" s="20">
        <v>25</v>
      </c>
      <c r="W29" s="20">
        <v>22</v>
      </c>
      <c r="X29" s="20">
        <v>10</v>
      </c>
      <c r="Y29" s="20">
        <v>11</v>
      </c>
      <c r="Z29" s="21">
        <v>27</v>
      </c>
      <c r="AA29" s="21">
        <v>19</v>
      </c>
      <c r="AB29" s="21">
        <v>31</v>
      </c>
      <c r="AC29" s="21">
        <v>24</v>
      </c>
      <c r="AD29" s="21">
        <v>30</v>
      </c>
      <c r="AE29" s="42"/>
    </row>
    <row r="30" spans="2:31" x14ac:dyDescent="0.25">
      <c r="B30" s="22">
        <v>6</v>
      </c>
      <c r="C30" s="23">
        <v>29</v>
      </c>
      <c r="D30" s="23">
        <v>29</v>
      </c>
      <c r="E30" s="23">
        <v>26</v>
      </c>
      <c r="F30" s="1367"/>
      <c r="G30" s="60">
        <v>30</v>
      </c>
      <c r="H30" s="23">
        <v>22</v>
      </c>
      <c r="I30" s="23">
        <v>29</v>
      </c>
      <c r="J30" s="23">
        <v>25</v>
      </c>
      <c r="K30" s="23">
        <v>28</v>
      </c>
      <c r="L30" s="23">
        <v>20</v>
      </c>
      <c r="M30" s="23">
        <v>17</v>
      </c>
      <c r="N30" s="23">
        <v>30</v>
      </c>
      <c r="O30" s="23">
        <v>23</v>
      </c>
      <c r="P30" s="23">
        <v>32</v>
      </c>
      <c r="Q30" s="23">
        <v>30</v>
      </c>
      <c r="R30" s="23">
        <v>29</v>
      </c>
      <c r="S30" s="23">
        <v>25</v>
      </c>
      <c r="T30" s="23">
        <v>30</v>
      </c>
      <c r="U30" s="23">
        <v>13</v>
      </c>
      <c r="V30" s="23">
        <v>24</v>
      </c>
      <c r="W30" s="23">
        <v>17</v>
      </c>
      <c r="X30" s="23">
        <v>9</v>
      </c>
      <c r="Y30" s="23">
        <v>6</v>
      </c>
      <c r="Z30" s="24"/>
      <c r="AA30" s="24">
        <v>23</v>
      </c>
      <c r="AB30" s="24">
        <v>31</v>
      </c>
      <c r="AC30" s="24">
        <v>26</v>
      </c>
      <c r="AD30" s="24">
        <v>29</v>
      </c>
      <c r="AE30" s="42"/>
    </row>
    <row r="31" spans="2:31" x14ac:dyDescent="0.25">
      <c r="B31" s="22">
        <v>6</v>
      </c>
      <c r="C31" s="23">
        <v>32</v>
      </c>
      <c r="D31" s="23">
        <v>28</v>
      </c>
      <c r="E31" s="23"/>
      <c r="F31" s="1367"/>
      <c r="G31" s="60">
        <v>27</v>
      </c>
      <c r="H31" s="23"/>
      <c r="I31" s="23"/>
      <c r="J31" s="23">
        <v>26</v>
      </c>
      <c r="K31" s="23">
        <v>27</v>
      </c>
      <c r="L31" s="23"/>
      <c r="M31" s="23">
        <v>23</v>
      </c>
      <c r="N31" s="23">
        <v>29</v>
      </c>
      <c r="O31" s="23">
        <v>23</v>
      </c>
      <c r="P31" s="23"/>
      <c r="Q31" s="23">
        <v>30</v>
      </c>
      <c r="R31" s="23">
        <v>25</v>
      </c>
      <c r="S31" s="23">
        <v>17</v>
      </c>
      <c r="T31" s="23">
        <v>29</v>
      </c>
      <c r="U31" s="23"/>
      <c r="V31" s="23"/>
      <c r="W31" s="23"/>
      <c r="X31" s="23">
        <v>7</v>
      </c>
      <c r="Y31" s="23"/>
      <c r="Z31" s="24"/>
      <c r="AA31" s="24"/>
      <c r="AB31" s="24">
        <v>23</v>
      </c>
      <c r="AC31" s="24">
        <v>28</v>
      </c>
      <c r="AD31" s="24">
        <v>29</v>
      </c>
      <c r="AE31" s="42"/>
    </row>
    <row r="32" spans="2:31" x14ac:dyDescent="0.25">
      <c r="B32" s="22">
        <v>6</v>
      </c>
      <c r="C32" s="23">
        <v>33</v>
      </c>
      <c r="D32" s="23"/>
      <c r="E32" s="23"/>
      <c r="F32" s="1367"/>
      <c r="G32" s="66"/>
      <c r="H32" s="23"/>
      <c r="I32" s="23"/>
      <c r="J32" s="23">
        <v>25</v>
      </c>
      <c r="K32" s="23">
        <v>27</v>
      </c>
      <c r="L32" s="23"/>
      <c r="M32" s="23"/>
      <c r="N32" s="23"/>
      <c r="O32" s="23"/>
      <c r="P32" s="23"/>
      <c r="Q32" s="23">
        <v>31</v>
      </c>
      <c r="R32" s="23">
        <v>25</v>
      </c>
      <c r="S32" s="23"/>
      <c r="T32" s="23">
        <v>32</v>
      </c>
      <c r="U32" s="23"/>
      <c r="V32" s="23"/>
      <c r="W32" s="23"/>
      <c r="X32" s="23"/>
      <c r="Y32" s="23"/>
      <c r="Z32" s="24"/>
      <c r="AA32" s="24"/>
      <c r="AB32" s="24">
        <v>29</v>
      </c>
      <c r="AC32" s="24"/>
      <c r="AD32" s="24">
        <v>26</v>
      </c>
      <c r="AE32" s="42"/>
    </row>
    <row r="33" spans="2:31" x14ac:dyDescent="0.25">
      <c r="B33" s="25">
        <v>6</v>
      </c>
      <c r="C33" s="26"/>
      <c r="D33" s="26"/>
      <c r="E33" s="26"/>
      <c r="F33" s="1367"/>
      <c r="G33" s="67"/>
      <c r="H33" s="26"/>
      <c r="I33" s="26"/>
      <c r="J33" s="26">
        <v>25</v>
      </c>
      <c r="K33" s="26"/>
      <c r="L33" s="26"/>
      <c r="M33" s="26"/>
      <c r="N33" s="26"/>
      <c r="O33" s="26"/>
      <c r="P33" s="26"/>
      <c r="Q33" s="26"/>
      <c r="R33" s="26">
        <v>25</v>
      </c>
      <c r="S33" s="26"/>
      <c r="T33" s="26"/>
      <c r="U33" s="26"/>
      <c r="V33" s="26"/>
      <c r="W33" s="26"/>
      <c r="X33" s="26"/>
      <c r="Y33" s="26"/>
      <c r="Z33" s="27"/>
      <c r="AA33" s="27"/>
      <c r="AB33" s="27"/>
      <c r="AC33" s="27"/>
      <c r="AD33" s="27"/>
      <c r="AE33" s="43">
        <f>SUM(C29:AD33)</f>
        <v>2006</v>
      </c>
    </row>
    <row r="34" spans="2:31" x14ac:dyDescent="0.25">
      <c r="B34" s="28">
        <v>7</v>
      </c>
      <c r="C34" s="29">
        <v>31</v>
      </c>
      <c r="D34" s="29">
        <v>30</v>
      </c>
      <c r="E34" s="29">
        <v>32</v>
      </c>
      <c r="F34" s="29">
        <v>26</v>
      </c>
      <c r="G34" s="68">
        <v>25</v>
      </c>
      <c r="H34" s="29">
        <v>24</v>
      </c>
      <c r="I34" s="29">
        <v>25</v>
      </c>
      <c r="J34" s="29">
        <v>30</v>
      </c>
      <c r="K34" s="29">
        <v>29</v>
      </c>
      <c r="L34" s="29">
        <v>25</v>
      </c>
      <c r="M34" s="29">
        <v>27</v>
      </c>
      <c r="N34" s="29">
        <v>25</v>
      </c>
      <c r="O34" s="29">
        <v>27</v>
      </c>
      <c r="P34" s="29">
        <v>31</v>
      </c>
      <c r="Q34" s="29">
        <v>33</v>
      </c>
      <c r="R34" s="29">
        <v>30</v>
      </c>
      <c r="S34" s="29">
        <v>26</v>
      </c>
      <c r="T34" s="29">
        <v>31</v>
      </c>
      <c r="U34" s="29">
        <v>30</v>
      </c>
      <c r="V34" s="29">
        <v>29</v>
      </c>
      <c r="W34" s="29">
        <v>26</v>
      </c>
      <c r="X34" s="29">
        <v>11</v>
      </c>
      <c r="Y34" s="29">
        <v>10</v>
      </c>
      <c r="Z34" s="32">
        <v>26</v>
      </c>
      <c r="AA34" s="31">
        <v>26</v>
      </c>
      <c r="AB34" s="32">
        <v>26</v>
      </c>
      <c r="AC34" s="32">
        <v>23</v>
      </c>
      <c r="AD34" s="32">
        <v>25</v>
      </c>
      <c r="AE34" s="39"/>
    </row>
    <row r="35" spans="2:31" x14ac:dyDescent="0.25">
      <c r="B35" s="8">
        <v>7</v>
      </c>
      <c r="C35" s="3">
        <v>32</v>
      </c>
      <c r="D35" s="3">
        <v>32</v>
      </c>
      <c r="E35" s="3">
        <v>31</v>
      </c>
      <c r="F35" s="3">
        <v>26</v>
      </c>
      <c r="G35" s="57">
        <v>27</v>
      </c>
      <c r="H35" s="3">
        <v>28</v>
      </c>
      <c r="I35" s="3">
        <v>26</v>
      </c>
      <c r="J35" s="3">
        <v>25</v>
      </c>
      <c r="K35" s="3">
        <v>30</v>
      </c>
      <c r="L35" s="3">
        <v>25</v>
      </c>
      <c r="M35" s="3">
        <v>23</v>
      </c>
      <c r="N35" s="3">
        <v>27</v>
      </c>
      <c r="O35" s="3">
        <v>26</v>
      </c>
      <c r="P35" s="3"/>
      <c r="Q35" s="3">
        <v>29</v>
      </c>
      <c r="R35" s="3">
        <v>28</v>
      </c>
      <c r="S35" s="3">
        <v>24</v>
      </c>
      <c r="T35" s="3">
        <v>31</v>
      </c>
      <c r="U35" s="3"/>
      <c r="V35" s="3">
        <v>28</v>
      </c>
      <c r="W35" s="3">
        <v>30</v>
      </c>
      <c r="X35" s="3"/>
      <c r="Y35" s="3"/>
      <c r="Z35" s="5">
        <v>25</v>
      </c>
      <c r="AA35" s="10">
        <v>22</v>
      </c>
      <c r="AB35" s="5">
        <v>29</v>
      </c>
      <c r="AC35" s="5">
        <v>26</v>
      </c>
      <c r="AD35" s="5">
        <v>25</v>
      </c>
      <c r="AE35" s="39"/>
    </row>
    <row r="36" spans="2:31" x14ac:dyDescent="0.25">
      <c r="B36" s="8">
        <v>7</v>
      </c>
      <c r="C36" s="3">
        <v>33</v>
      </c>
      <c r="D36" s="3"/>
      <c r="E36" s="3"/>
      <c r="F36" s="3"/>
      <c r="G36" s="57">
        <v>26</v>
      </c>
      <c r="H36" s="3"/>
      <c r="I36" s="3"/>
      <c r="J36" s="3">
        <v>26</v>
      </c>
      <c r="K36" s="3">
        <v>30</v>
      </c>
      <c r="L36" s="3"/>
      <c r="M36" s="3">
        <v>29</v>
      </c>
      <c r="N36" s="3">
        <v>21</v>
      </c>
      <c r="O36" s="3">
        <v>27</v>
      </c>
      <c r="P36" s="3"/>
      <c r="Q36" s="3">
        <v>30</v>
      </c>
      <c r="R36" s="3">
        <v>30</v>
      </c>
      <c r="S36" s="3"/>
      <c r="T36" s="3">
        <v>28</v>
      </c>
      <c r="U36" s="3"/>
      <c r="V36" s="3"/>
      <c r="W36" s="3"/>
      <c r="X36" s="3"/>
      <c r="Y36" s="3"/>
      <c r="Z36" s="5"/>
      <c r="AA36" s="10"/>
      <c r="AB36" s="5">
        <v>22</v>
      </c>
      <c r="AC36" s="5">
        <v>25</v>
      </c>
      <c r="AD36" s="5">
        <v>25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57">
        <v>27</v>
      </c>
      <c r="H37" s="3"/>
      <c r="I37" s="3"/>
      <c r="J37" s="3">
        <v>25</v>
      </c>
      <c r="K37" s="3">
        <v>28</v>
      </c>
      <c r="L37" s="3"/>
      <c r="M37" s="3"/>
      <c r="N37" s="3"/>
      <c r="O37" s="3"/>
      <c r="P37" s="3"/>
      <c r="Q37" s="3"/>
      <c r="R37" s="3">
        <v>27</v>
      </c>
      <c r="S37" s="3"/>
      <c r="T37" s="3"/>
      <c r="U37" s="3"/>
      <c r="V37" s="3"/>
      <c r="W37" s="3"/>
      <c r="X37" s="3"/>
      <c r="Y37" s="3"/>
      <c r="Z37" s="5"/>
      <c r="AA37" s="5"/>
      <c r="AB37" s="5">
        <v>24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69">
        <v>24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>
        <v>5</v>
      </c>
      <c r="Z38" s="17"/>
      <c r="AA38" s="17"/>
      <c r="AB38" s="17"/>
      <c r="AC38" s="17"/>
      <c r="AD38" s="17"/>
      <c r="AE38" s="41">
        <f>SUM(C34:AD38)</f>
        <v>1963</v>
      </c>
    </row>
    <row r="39" spans="2:31" x14ac:dyDescent="0.25">
      <c r="B39" s="19">
        <v>8</v>
      </c>
      <c r="C39" s="20">
        <v>33</v>
      </c>
      <c r="D39" s="20">
        <v>29</v>
      </c>
      <c r="E39" s="20">
        <v>26</v>
      </c>
      <c r="F39" s="20">
        <v>26</v>
      </c>
      <c r="G39" s="63">
        <v>27</v>
      </c>
      <c r="H39" s="20">
        <v>28</v>
      </c>
      <c r="I39" s="20">
        <v>29</v>
      </c>
      <c r="J39" s="20">
        <v>29</v>
      </c>
      <c r="K39" s="20">
        <v>29</v>
      </c>
      <c r="L39" s="20">
        <v>23</v>
      </c>
      <c r="M39" s="20">
        <v>19</v>
      </c>
      <c r="N39" s="20">
        <v>27</v>
      </c>
      <c r="O39" s="20">
        <v>27</v>
      </c>
      <c r="P39" s="20">
        <v>28</v>
      </c>
      <c r="Q39" s="20">
        <v>31</v>
      </c>
      <c r="R39" s="20">
        <v>28</v>
      </c>
      <c r="S39" s="20">
        <v>26</v>
      </c>
      <c r="T39" s="20">
        <v>26</v>
      </c>
      <c r="U39" s="20">
        <v>23</v>
      </c>
      <c r="V39" s="20">
        <v>28</v>
      </c>
      <c r="W39" s="20">
        <v>26</v>
      </c>
      <c r="X39" s="20">
        <v>11</v>
      </c>
      <c r="Y39" s="20">
        <v>8</v>
      </c>
      <c r="Z39" s="21">
        <v>22</v>
      </c>
      <c r="AA39" s="21">
        <v>22</v>
      </c>
      <c r="AB39" s="21">
        <v>27</v>
      </c>
      <c r="AC39" s="21">
        <v>26</v>
      </c>
      <c r="AD39" s="21">
        <v>27</v>
      </c>
      <c r="AE39" s="42"/>
    </row>
    <row r="40" spans="2:31" x14ac:dyDescent="0.25">
      <c r="B40" s="22">
        <v>8</v>
      </c>
      <c r="C40" s="23">
        <v>33</v>
      </c>
      <c r="D40" s="23">
        <v>32</v>
      </c>
      <c r="E40" s="23">
        <v>27</v>
      </c>
      <c r="F40" s="23">
        <v>26</v>
      </c>
      <c r="G40" s="60">
        <v>24</v>
      </c>
      <c r="H40" s="23"/>
      <c r="I40" s="23"/>
      <c r="J40" s="23">
        <v>30</v>
      </c>
      <c r="K40" s="23">
        <v>28</v>
      </c>
      <c r="L40" s="23">
        <v>22</v>
      </c>
      <c r="M40" s="23">
        <v>22</v>
      </c>
      <c r="N40" s="23">
        <v>30</v>
      </c>
      <c r="O40" s="23">
        <v>28</v>
      </c>
      <c r="P40" s="23">
        <v>25</v>
      </c>
      <c r="Q40" s="23">
        <v>32</v>
      </c>
      <c r="R40" s="23">
        <v>28</v>
      </c>
      <c r="S40" s="23">
        <v>26</v>
      </c>
      <c r="T40" s="23">
        <v>27</v>
      </c>
      <c r="U40" s="23">
        <v>19</v>
      </c>
      <c r="V40" s="23">
        <v>20</v>
      </c>
      <c r="W40" s="23">
        <v>17</v>
      </c>
      <c r="X40" s="23"/>
      <c r="Y40" s="23"/>
      <c r="Z40" s="24">
        <v>19</v>
      </c>
      <c r="AA40" s="24">
        <v>20</v>
      </c>
      <c r="AB40" s="24">
        <v>29</v>
      </c>
      <c r="AC40" s="24">
        <v>27</v>
      </c>
      <c r="AD40" s="24">
        <v>31</v>
      </c>
      <c r="AE40" s="42"/>
    </row>
    <row r="41" spans="2:31" x14ac:dyDescent="0.25">
      <c r="B41" s="22">
        <v>8</v>
      </c>
      <c r="C41" s="23">
        <v>34</v>
      </c>
      <c r="D41" s="23"/>
      <c r="E41" s="23"/>
      <c r="F41" s="23">
        <v>26</v>
      </c>
      <c r="G41" s="60">
        <v>24</v>
      </c>
      <c r="H41" s="23"/>
      <c r="I41" s="23"/>
      <c r="J41" s="23">
        <v>28</v>
      </c>
      <c r="K41" s="23">
        <v>27</v>
      </c>
      <c r="L41" s="23"/>
      <c r="M41" s="23">
        <v>19</v>
      </c>
      <c r="N41" s="23">
        <v>27</v>
      </c>
      <c r="O41" s="23">
        <v>27</v>
      </c>
      <c r="P41" s="23"/>
      <c r="Q41" s="23">
        <v>31</v>
      </c>
      <c r="R41" s="23">
        <v>28</v>
      </c>
      <c r="S41" s="23"/>
      <c r="T41" s="23">
        <v>25</v>
      </c>
      <c r="U41" s="23"/>
      <c r="V41" s="23"/>
      <c r="W41" s="23"/>
      <c r="X41" s="23"/>
      <c r="Y41" s="23"/>
      <c r="Z41" s="24"/>
      <c r="AA41" s="24"/>
      <c r="AB41" s="24">
        <v>28</v>
      </c>
      <c r="AC41" s="24"/>
      <c r="AD41" s="24">
        <v>29</v>
      </c>
      <c r="AE41" s="42"/>
    </row>
    <row r="42" spans="2:31" x14ac:dyDescent="0.25">
      <c r="B42" s="22">
        <v>8</v>
      </c>
      <c r="C42" s="23">
        <v>28</v>
      </c>
      <c r="D42" s="23"/>
      <c r="E42" s="23"/>
      <c r="F42" s="23"/>
      <c r="G42" s="60">
        <v>25</v>
      </c>
      <c r="H42" s="23"/>
      <c r="I42" s="23"/>
      <c r="J42" s="23">
        <v>27</v>
      </c>
      <c r="K42" s="23"/>
      <c r="L42" s="23"/>
      <c r="M42" s="23"/>
      <c r="N42" s="23"/>
      <c r="O42" s="23"/>
      <c r="P42" s="23"/>
      <c r="Q42" s="23">
        <v>28</v>
      </c>
      <c r="R42" s="23">
        <v>25</v>
      </c>
      <c r="S42" s="23"/>
      <c r="T42" s="23"/>
      <c r="U42" s="23"/>
      <c r="V42" s="23"/>
      <c r="W42" s="23"/>
      <c r="X42" s="23"/>
      <c r="Y42" s="23"/>
      <c r="Z42" s="24"/>
      <c r="AA42" s="24"/>
      <c r="AB42" s="24">
        <v>27</v>
      </c>
      <c r="AC42" s="24"/>
      <c r="AD42" s="24"/>
      <c r="AE42" s="42"/>
    </row>
    <row r="43" spans="2:31" x14ac:dyDescent="0.25">
      <c r="B43" s="25">
        <v>8</v>
      </c>
      <c r="C43" s="26"/>
      <c r="D43" s="26"/>
      <c r="E43" s="26"/>
      <c r="F43" s="26"/>
      <c r="G43" s="6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1851</v>
      </c>
    </row>
    <row r="44" spans="2:31" x14ac:dyDescent="0.25">
      <c r="B44" s="28">
        <v>9</v>
      </c>
      <c r="C44" s="29">
        <v>31</v>
      </c>
      <c r="D44" s="29">
        <v>28</v>
      </c>
      <c r="E44" s="29">
        <v>30</v>
      </c>
      <c r="F44" s="29">
        <v>26</v>
      </c>
      <c r="G44" s="62">
        <v>25</v>
      </c>
      <c r="H44" s="29">
        <v>17</v>
      </c>
      <c r="I44" s="29">
        <v>27</v>
      </c>
      <c r="J44" s="29">
        <v>25</v>
      </c>
      <c r="K44" s="29">
        <v>26</v>
      </c>
      <c r="L44" s="29">
        <v>18</v>
      </c>
      <c r="M44" s="29">
        <v>22</v>
      </c>
      <c r="N44" s="29">
        <v>25</v>
      </c>
      <c r="O44" s="29">
        <v>27</v>
      </c>
      <c r="P44" s="29">
        <v>23</v>
      </c>
      <c r="Q44" s="29">
        <v>26</v>
      </c>
      <c r="R44" s="29">
        <v>26</v>
      </c>
      <c r="S44" s="29">
        <v>25</v>
      </c>
      <c r="T44" s="29">
        <v>32</v>
      </c>
      <c r="U44" s="29">
        <v>26</v>
      </c>
      <c r="V44" s="29">
        <v>19</v>
      </c>
      <c r="W44" s="29">
        <v>26</v>
      </c>
      <c r="X44" s="29">
        <v>9</v>
      </c>
      <c r="Y44" s="29">
        <v>3</v>
      </c>
      <c r="Z44" s="32">
        <v>26</v>
      </c>
      <c r="AA44" s="31">
        <v>20</v>
      </c>
      <c r="AB44" s="32">
        <v>25</v>
      </c>
      <c r="AC44" s="32">
        <v>25</v>
      </c>
      <c r="AD44" s="32">
        <v>24</v>
      </c>
      <c r="AE44" s="39"/>
    </row>
    <row r="45" spans="2:31" x14ac:dyDescent="0.25">
      <c r="B45" s="8">
        <v>9</v>
      </c>
      <c r="C45" s="3">
        <v>30</v>
      </c>
      <c r="D45" s="3">
        <v>22</v>
      </c>
      <c r="E45" s="3">
        <v>30</v>
      </c>
      <c r="F45" s="3">
        <v>27</v>
      </c>
      <c r="G45" s="57">
        <v>27</v>
      </c>
      <c r="H45" s="3">
        <v>24</v>
      </c>
      <c r="I45" s="3"/>
      <c r="J45" s="3">
        <v>26</v>
      </c>
      <c r="K45" s="3">
        <v>24</v>
      </c>
      <c r="L45" s="3">
        <v>20</v>
      </c>
      <c r="M45" s="3">
        <v>17</v>
      </c>
      <c r="N45" s="3">
        <v>26</v>
      </c>
      <c r="O45" s="3">
        <v>22</v>
      </c>
      <c r="P45" s="3">
        <v>25</v>
      </c>
      <c r="Q45" s="3">
        <v>28</v>
      </c>
      <c r="R45" s="3">
        <v>25</v>
      </c>
      <c r="S45" s="3">
        <v>25</v>
      </c>
      <c r="T45" s="3">
        <v>31</v>
      </c>
      <c r="U45" s="3">
        <v>17</v>
      </c>
      <c r="V45" s="3">
        <v>27</v>
      </c>
      <c r="W45" s="3">
        <v>23</v>
      </c>
      <c r="X45" s="3"/>
      <c r="Y45" s="3"/>
      <c r="Z45" s="5"/>
      <c r="AA45" s="10">
        <v>21</v>
      </c>
      <c r="AB45" s="5">
        <v>28</v>
      </c>
      <c r="AC45" s="5">
        <v>28</v>
      </c>
      <c r="AD45" s="5">
        <v>26</v>
      </c>
      <c r="AE45" s="39"/>
    </row>
    <row r="46" spans="2:31" x14ac:dyDescent="0.25">
      <c r="B46" s="8">
        <v>9</v>
      </c>
      <c r="C46" s="3">
        <v>26</v>
      </c>
      <c r="D46" s="3"/>
      <c r="E46" s="3"/>
      <c r="F46" s="3"/>
      <c r="G46" s="57">
        <v>26</v>
      </c>
      <c r="H46" s="3"/>
      <c r="I46" s="3"/>
      <c r="J46" s="3">
        <v>24</v>
      </c>
      <c r="K46" s="3">
        <v>26</v>
      </c>
      <c r="L46" s="3"/>
      <c r="M46" s="3"/>
      <c r="N46" s="3">
        <v>26</v>
      </c>
      <c r="O46" s="3">
        <v>23</v>
      </c>
      <c r="P46" s="3"/>
      <c r="Q46" s="3">
        <v>25</v>
      </c>
      <c r="R46" s="3">
        <v>26</v>
      </c>
      <c r="S46" s="3"/>
      <c r="T46" s="3">
        <v>26</v>
      </c>
      <c r="U46" s="3"/>
      <c r="V46" s="3"/>
      <c r="W46" s="3"/>
      <c r="X46" s="3"/>
      <c r="Y46" s="3"/>
      <c r="Z46" s="5"/>
      <c r="AA46" s="10"/>
      <c r="AB46" s="5">
        <v>26</v>
      </c>
      <c r="AC46" s="5"/>
      <c r="AD46" s="5">
        <v>24</v>
      </c>
      <c r="AE46" s="39"/>
    </row>
    <row r="47" spans="2:31" x14ac:dyDescent="0.25">
      <c r="B47" s="8">
        <v>9</v>
      </c>
      <c r="C47" s="3">
        <v>24</v>
      </c>
      <c r="D47" s="3"/>
      <c r="E47" s="3"/>
      <c r="F47" s="3"/>
      <c r="G47" s="57">
        <v>27</v>
      </c>
      <c r="H47" s="3"/>
      <c r="I47" s="3"/>
      <c r="J47" s="3">
        <v>27</v>
      </c>
      <c r="K47" s="3"/>
      <c r="L47" s="3"/>
      <c r="M47" s="3"/>
      <c r="N47" s="3"/>
      <c r="O47" s="3"/>
      <c r="P47" s="3"/>
      <c r="Q47" s="3">
        <v>25</v>
      </c>
      <c r="R47" s="3">
        <v>25</v>
      </c>
      <c r="S47" s="3"/>
      <c r="T47" s="3"/>
      <c r="U47" s="3"/>
      <c r="V47" s="3"/>
      <c r="W47" s="3"/>
      <c r="X47" s="3"/>
      <c r="Y47" s="3"/>
      <c r="Z47" s="5"/>
      <c r="AA47" s="10"/>
      <c r="AB47" s="5">
        <v>25</v>
      </c>
      <c r="AC47" s="6"/>
      <c r="AD47" s="5">
        <v>21</v>
      </c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7</v>
      </c>
      <c r="Z48" s="45"/>
      <c r="AA48" s="18"/>
      <c r="AB48" s="17">
        <v>22</v>
      </c>
      <c r="AC48" s="46"/>
      <c r="AD48" s="17"/>
      <c r="AE48" s="41">
        <f>SUM(C44:AD48)</f>
        <v>1742</v>
      </c>
    </row>
    <row r="49" spans="2:31" x14ac:dyDescent="0.25">
      <c r="B49" s="47" t="s">
        <v>28</v>
      </c>
      <c r="C49" s="48">
        <f t="shared" ref="C49:AD49" si="1">SUM(C24:C48)</f>
        <v>630</v>
      </c>
      <c r="D49" s="48">
        <f t="shared" si="1"/>
        <v>359</v>
      </c>
      <c r="E49" s="48">
        <f t="shared" si="1"/>
        <v>285</v>
      </c>
      <c r="F49" s="48">
        <f t="shared" si="1"/>
        <v>183</v>
      </c>
      <c r="G49" s="71">
        <f t="shared" si="1"/>
        <v>534</v>
      </c>
      <c r="H49" s="48">
        <f t="shared" si="1"/>
        <v>216</v>
      </c>
      <c r="I49" s="48">
        <f t="shared" si="1"/>
        <v>217</v>
      </c>
      <c r="J49" s="48">
        <f t="shared" si="1"/>
        <v>577</v>
      </c>
      <c r="K49" s="48">
        <f t="shared" si="1"/>
        <v>490</v>
      </c>
      <c r="L49" s="48">
        <f t="shared" si="1"/>
        <v>207</v>
      </c>
      <c r="M49" s="48">
        <f t="shared" si="1"/>
        <v>321</v>
      </c>
      <c r="N49" s="48">
        <f t="shared" si="1"/>
        <v>402</v>
      </c>
      <c r="O49" s="48">
        <f t="shared" si="1"/>
        <v>410</v>
      </c>
      <c r="P49" s="48">
        <f t="shared" si="1"/>
        <v>245</v>
      </c>
      <c r="Q49" s="48">
        <f t="shared" si="1"/>
        <v>561</v>
      </c>
      <c r="R49" s="48">
        <f t="shared" si="1"/>
        <v>588</v>
      </c>
      <c r="S49" s="48">
        <f t="shared" si="1"/>
        <v>274</v>
      </c>
      <c r="T49" s="48">
        <f t="shared" si="1"/>
        <v>495</v>
      </c>
      <c r="U49" s="48">
        <f t="shared" si="1"/>
        <v>188</v>
      </c>
      <c r="V49" s="48">
        <f t="shared" si="1"/>
        <v>263</v>
      </c>
      <c r="W49" s="48">
        <f t="shared" si="1"/>
        <v>262</v>
      </c>
      <c r="X49" s="48">
        <f t="shared" si="1"/>
        <v>69</v>
      </c>
      <c r="Y49" s="48">
        <f t="shared" si="1"/>
        <v>66</v>
      </c>
      <c r="Z49" s="48">
        <f t="shared" si="1"/>
        <v>189</v>
      </c>
      <c r="AA49" s="48">
        <f t="shared" si="1"/>
        <v>237</v>
      </c>
      <c r="AB49" s="48">
        <f t="shared" si="1"/>
        <v>581</v>
      </c>
      <c r="AC49" s="48">
        <f t="shared" si="1"/>
        <v>333</v>
      </c>
      <c r="AD49" s="48">
        <f t="shared" si="1"/>
        <v>510</v>
      </c>
      <c r="AE49" s="48">
        <f>SUM(AE27:AE48)</f>
        <v>9692</v>
      </c>
    </row>
    <row r="50" spans="2:31" x14ac:dyDescent="0.25">
      <c r="B50" s="49">
        <v>10</v>
      </c>
      <c r="C50" s="50">
        <v>26</v>
      </c>
      <c r="D50" s="50">
        <v>24</v>
      </c>
      <c r="E50" s="50">
        <v>26</v>
      </c>
      <c r="F50" s="50">
        <v>24</v>
      </c>
      <c r="G50" s="63">
        <v>25</v>
      </c>
      <c r="H50" s="50">
        <v>20</v>
      </c>
      <c r="I50" s="50">
        <v>21</v>
      </c>
      <c r="J50" s="50">
        <v>18</v>
      </c>
      <c r="K50" s="50">
        <v>27</v>
      </c>
      <c r="L50" s="50">
        <v>23</v>
      </c>
      <c r="M50" s="50">
        <v>26</v>
      </c>
      <c r="N50" s="50">
        <v>33</v>
      </c>
      <c r="O50" s="50">
        <v>25</v>
      </c>
      <c r="P50" s="50">
        <v>18</v>
      </c>
      <c r="Q50" s="50">
        <v>26</v>
      </c>
      <c r="R50" s="50">
        <v>25</v>
      </c>
      <c r="S50" s="50">
        <v>24</v>
      </c>
      <c r="T50" s="50">
        <v>21</v>
      </c>
      <c r="U50" s="50">
        <v>24</v>
      </c>
      <c r="V50" s="50">
        <v>21</v>
      </c>
      <c r="W50" s="50">
        <v>16</v>
      </c>
      <c r="X50" s="50"/>
      <c r="Y50" s="50">
        <v>4</v>
      </c>
      <c r="Z50" s="51"/>
      <c r="AA50" s="51">
        <v>21</v>
      </c>
      <c r="AB50" s="51">
        <v>25</v>
      </c>
      <c r="AC50" s="51">
        <v>28</v>
      </c>
      <c r="AD50" s="51">
        <v>27</v>
      </c>
      <c r="AE50" s="52"/>
    </row>
    <row r="51" spans="2:31" x14ac:dyDescent="0.25">
      <c r="B51" s="22">
        <v>10</v>
      </c>
      <c r="C51" s="23">
        <v>23</v>
      </c>
      <c r="D51" s="23"/>
      <c r="E51" s="23"/>
      <c r="F51" s="23">
        <v>26</v>
      </c>
      <c r="G51" s="60">
        <v>21</v>
      </c>
      <c r="H51" s="23"/>
      <c r="I51" s="23"/>
      <c r="J51" s="23">
        <v>30</v>
      </c>
      <c r="K51" s="23"/>
      <c r="L51" s="23"/>
      <c r="M51" s="23"/>
      <c r="N51" s="23"/>
      <c r="O51" s="23">
        <v>23</v>
      </c>
      <c r="P51" s="23"/>
      <c r="Q51" s="23">
        <v>25</v>
      </c>
      <c r="R51" s="23">
        <v>26</v>
      </c>
      <c r="S51" s="23">
        <v>23</v>
      </c>
      <c r="T51" s="23">
        <v>24</v>
      </c>
      <c r="U51" s="23"/>
      <c r="V51" s="23"/>
      <c r="W51" s="23"/>
      <c r="X51" s="23"/>
      <c r="Y51" s="23"/>
      <c r="Z51" s="24"/>
      <c r="AA51" s="24"/>
      <c r="AB51" s="24">
        <v>22</v>
      </c>
      <c r="AC51" s="24">
        <v>30</v>
      </c>
      <c r="AD51" s="24">
        <v>27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7"/>
      <c r="H52" s="26"/>
      <c r="I52" s="26"/>
      <c r="J52" s="26">
        <v>25</v>
      </c>
      <c r="K52" s="26"/>
      <c r="L52" s="26"/>
      <c r="M52" s="26"/>
      <c r="N52" s="26"/>
      <c r="O52" s="26"/>
      <c r="P52" s="26"/>
      <c r="Q52" s="26">
        <v>25</v>
      </c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/>
      <c r="AC52" s="27"/>
      <c r="AD52" s="27"/>
      <c r="AE52" s="53">
        <f>SUM(C50:AD52)</f>
        <v>973</v>
      </c>
    </row>
    <row r="53" spans="2:31" x14ac:dyDescent="0.25">
      <c r="B53" s="28">
        <v>11</v>
      </c>
      <c r="C53" s="29">
        <v>32</v>
      </c>
      <c r="D53" s="29">
        <v>22</v>
      </c>
      <c r="E53" s="29">
        <v>20</v>
      </c>
      <c r="F53" s="29">
        <v>25</v>
      </c>
      <c r="G53" s="62">
        <v>35</v>
      </c>
      <c r="H53" s="29">
        <v>23</v>
      </c>
      <c r="I53" s="29">
        <v>20</v>
      </c>
      <c r="J53" s="29">
        <v>26</v>
      </c>
      <c r="K53" s="29">
        <v>30</v>
      </c>
      <c r="L53" s="29">
        <v>23</v>
      </c>
      <c r="M53" s="29">
        <v>19</v>
      </c>
      <c r="N53" s="29">
        <v>30</v>
      </c>
      <c r="O53" s="29">
        <v>25</v>
      </c>
      <c r="P53" s="29">
        <v>30</v>
      </c>
      <c r="Q53" s="29">
        <v>27</v>
      </c>
      <c r="R53" s="29">
        <v>24</v>
      </c>
      <c r="S53" s="29">
        <v>24</v>
      </c>
      <c r="T53" s="29">
        <v>28</v>
      </c>
      <c r="U53" s="29">
        <v>26</v>
      </c>
      <c r="V53" s="29">
        <v>16</v>
      </c>
      <c r="W53" s="29">
        <v>20</v>
      </c>
      <c r="X53" s="29"/>
      <c r="Y53" s="29">
        <v>2</v>
      </c>
      <c r="Z53" s="32">
        <v>16</v>
      </c>
      <c r="AA53" s="31">
        <v>19</v>
      </c>
      <c r="AB53" s="32">
        <v>29</v>
      </c>
      <c r="AC53" s="32">
        <v>23</v>
      </c>
      <c r="AD53" s="32">
        <v>25</v>
      </c>
      <c r="AE53" s="39"/>
    </row>
    <row r="54" spans="2:31" x14ac:dyDescent="0.25">
      <c r="B54" s="8">
        <v>11</v>
      </c>
      <c r="C54" s="3">
        <v>27</v>
      </c>
      <c r="D54" s="3"/>
      <c r="E54" s="3">
        <v>19</v>
      </c>
      <c r="F54" s="3">
        <v>25</v>
      </c>
      <c r="G54" s="72"/>
      <c r="H54" s="3"/>
      <c r="I54" s="3"/>
      <c r="J54" s="3">
        <v>20</v>
      </c>
      <c r="K54" s="3"/>
      <c r="L54" s="3">
        <v>13</v>
      </c>
      <c r="M54" s="3"/>
      <c r="N54" s="3"/>
      <c r="O54" s="3"/>
      <c r="P54" s="3"/>
      <c r="Q54" s="3">
        <v>27</v>
      </c>
      <c r="R54" s="3">
        <v>13</v>
      </c>
      <c r="S54" s="3">
        <v>15</v>
      </c>
      <c r="T54" s="3">
        <v>23</v>
      </c>
      <c r="U54" s="3"/>
      <c r="V54" s="3"/>
      <c r="W54" s="3"/>
      <c r="X54" s="3"/>
      <c r="Y54" s="3"/>
      <c r="Z54" s="5"/>
      <c r="AA54" s="10"/>
      <c r="AB54" s="5">
        <v>31</v>
      </c>
      <c r="AC54" s="5">
        <v>23</v>
      </c>
      <c r="AD54" s="5">
        <v>23</v>
      </c>
      <c r="AE54" s="39"/>
    </row>
    <row r="55" spans="2:31" x14ac:dyDescent="0.25">
      <c r="B55" s="11">
        <v>11</v>
      </c>
      <c r="C55" s="12"/>
      <c r="D55" s="12"/>
      <c r="E55" s="12"/>
      <c r="F55" s="12">
        <v>22</v>
      </c>
      <c r="G55" s="7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921</v>
      </c>
    </row>
    <row r="57" spans="2:31" x14ac:dyDescent="0.25">
      <c r="B57" s="37" t="s">
        <v>30</v>
      </c>
      <c r="C57" s="38">
        <f>SUM(C51:C56)</f>
        <v>82</v>
      </c>
      <c r="D57" s="38">
        <f t="shared" ref="D57:AD57" si="2">SUM(D50:D56)</f>
        <v>46</v>
      </c>
      <c r="E57" s="38">
        <f t="shared" si="2"/>
        <v>65</v>
      </c>
      <c r="F57" s="38">
        <f t="shared" si="2"/>
        <v>147</v>
      </c>
      <c r="G57" s="73">
        <f t="shared" si="2"/>
        <v>81</v>
      </c>
      <c r="H57" s="38">
        <f t="shared" si="2"/>
        <v>43</v>
      </c>
      <c r="I57" s="38">
        <f t="shared" si="2"/>
        <v>41</v>
      </c>
      <c r="J57" s="38">
        <f t="shared" si="2"/>
        <v>119</v>
      </c>
      <c r="K57" s="38">
        <f t="shared" si="2"/>
        <v>57</v>
      </c>
      <c r="L57" s="38">
        <f t="shared" si="2"/>
        <v>59</v>
      </c>
      <c r="M57" s="38">
        <f t="shared" si="2"/>
        <v>45</v>
      </c>
      <c r="N57" s="38">
        <f t="shared" si="2"/>
        <v>63</v>
      </c>
      <c r="O57" s="38">
        <f t="shared" si="2"/>
        <v>73</v>
      </c>
      <c r="P57" s="38">
        <f t="shared" si="2"/>
        <v>48</v>
      </c>
      <c r="Q57" s="38">
        <f t="shared" si="2"/>
        <v>130</v>
      </c>
      <c r="R57" s="38">
        <f t="shared" si="2"/>
        <v>88</v>
      </c>
      <c r="S57" s="38">
        <f t="shared" si="2"/>
        <v>86</v>
      </c>
      <c r="T57" s="38">
        <f t="shared" si="2"/>
        <v>96</v>
      </c>
      <c r="U57" s="38">
        <f t="shared" si="2"/>
        <v>50</v>
      </c>
      <c r="V57" s="38">
        <f t="shared" si="2"/>
        <v>37</v>
      </c>
      <c r="W57" s="38">
        <f t="shared" si="2"/>
        <v>36</v>
      </c>
      <c r="X57" s="38">
        <f t="shared" si="2"/>
        <v>0</v>
      </c>
      <c r="Y57" s="38">
        <f t="shared" si="2"/>
        <v>6</v>
      </c>
      <c r="Z57" s="38">
        <f t="shared" si="2"/>
        <v>16</v>
      </c>
      <c r="AA57" s="38">
        <f t="shared" si="2"/>
        <v>41</v>
      </c>
      <c r="AB57" s="38">
        <f t="shared" si="2"/>
        <v>107</v>
      </c>
      <c r="AC57" s="38">
        <f t="shared" si="2"/>
        <v>104</v>
      </c>
      <c r="AD57" s="38">
        <f t="shared" si="2"/>
        <v>102</v>
      </c>
      <c r="AE57" s="38">
        <f>SUM(AE51:AE56)</f>
        <v>1894</v>
      </c>
    </row>
    <row r="59" spans="2:31" x14ac:dyDescent="0.25">
      <c r="B59" s="55"/>
      <c r="C59" s="55">
        <f t="shared" ref="C59:AE59" si="3">C23+C49+C57</f>
        <v>1223</v>
      </c>
      <c r="D59" s="55">
        <f t="shared" si="3"/>
        <v>796</v>
      </c>
      <c r="E59" s="55">
        <f t="shared" si="3"/>
        <v>646</v>
      </c>
      <c r="F59" s="55">
        <f t="shared" si="3"/>
        <v>330</v>
      </c>
      <c r="G59" s="55">
        <f t="shared" si="3"/>
        <v>1161</v>
      </c>
      <c r="H59" s="55">
        <f t="shared" si="3"/>
        <v>457</v>
      </c>
      <c r="I59" s="55">
        <f t="shared" si="3"/>
        <v>482</v>
      </c>
      <c r="J59" s="55">
        <f t="shared" si="3"/>
        <v>1212</v>
      </c>
      <c r="K59" s="55">
        <f t="shared" si="3"/>
        <v>882</v>
      </c>
      <c r="L59" s="55">
        <f t="shared" si="3"/>
        <v>436</v>
      </c>
      <c r="M59" s="55">
        <f t="shared" si="3"/>
        <v>639</v>
      </c>
      <c r="N59" s="55">
        <f t="shared" si="3"/>
        <v>815</v>
      </c>
      <c r="O59" s="55">
        <f t="shared" si="3"/>
        <v>816</v>
      </c>
      <c r="P59" s="55">
        <f t="shared" si="3"/>
        <v>501</v>
      </c>
      <c r="Q59" s="55">
        <f t="shared" si="3"/>
        <v>1236</v>
      </c>
      <c r="R59" s="55">
        <f t="shared" si="3"/>
        <v>1234</v>
      </c>
      <c r="S59" s="55">
        <f t="shared" si="3"/>
        <v>580</v>
      </c>
      <c r="T59" s="55">
        <f t="shared" si="3"/>
        <v>1094</v>
      </c>
      <c r="U59" s="55">
        <f t="shared" si="3"/>
        <v>404</v>
      </c>
      <c r="V59" s="55">
        <f t="shared" si="3"/>
        <v>517</v>
      </c>
      <c r="W59" s="55">
        <f t="shared" si="3"/>
        <v>607</v>
      </c>
      <c r="X59" s="55">
        <f t="shared" si="3"/>
        <v>126</v>
      </c>
      <c r="Y59" s="55">
        <f t="shared" si="3"/>
        <v>122</v>
      </c>
      <c r="Z59" s="55">
        <f t="shared" si="3"/>
        <v>395</v>
      </c>
      <c r="AA59" s="55">
        <f t="shared" si="3"/>
        <v>515</v>
      </c>
      <c r="AB59" s="55">
        <f t="shared" si="3"/>
        <v>1183</v>
      </c>
      <c r="AC59" s="55">
        <f t="shared" si="3"/>
        <v>738</v>
      </c>
      <c r="AD59" s="55">
        <f t="shared" si="3"/>
        <v>1107</v>
      </c>
      <c r="AE59" s="55">
        <f t="shared" si="3"/>
        <v>20280</v>
      </c>
    </row>
    <row r="60" spans="2:31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 t="s">
        <v>41</v>
      </c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 t="s">
        <v>42</v>
      </c>
      <c r="Z60" s="55"/>
      <c r="AA60" s="55"/>
      <c r="AB60" s="55" t="s">
        <v>43</v>
      </c>
      <c r="AC60" s="55"/>
      <c r="AD60" s="55"/>
      <c r="AE60" s="5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4"/>
  <sheetViews>
    <sheetView zoomScale="60" zoomScaleNormal="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8" sqref="K18"/>
    </sheetView>
  </sheetViews>
  <sheetFormatPr defaultColWidth="9.140625" defaultRowHeight="15.75" x14ac:dyDescent="0.25"/>
  <cols>
    <col min="1" max="1" width="1.28515625" style="159" customWidth="1"/>
    <col min="2" max="2" width="14.42578125" style="159" customWidth="1"/>
    <col min="3" max="3" width="6.42578125" style="159" customWidth="1"/>
    <col min="4" max="4" width="6" style="159" customWidth="1"/>
    <col min="5" max="5" width="6.7109375" style="159" customWidth="1"/>
    <col min="6" max="6" width="6.28515625" style="159" customWidth="1"/>
    <col min="7" max="7" width="6.85546875" style="159" customWidth="1"/>
    <col min="8" max="8" width="6.140625" style="159" customWidth="1"/>
    <col min="9" max="9" width="6.28515625" style="160" customWidth="1"/>
    <col min="10" max="10" width="6.140625" style="159" customWidth="1"/>
    <col min="11" max="11" width="6.140625" style="161" customWidth="1"/>
    <col min="12" max="12" width="6.7109375" style="159" customWidth="1"/>
    <col min="13" max="13" width="6.42578125" style="159" customWidth="1"/>
    <col min="14" max="14" width="5.42578125" style="159" customWidth="1"/>
    <col min="15" max="15" width="5.85546875" style="159" customWidth="1"/>
    <col min="16" max="16" width="5.7109375" style="159" customWidth="1"/>
    <col min="17" max="17" width="6.140625" style="159" customWidth="1"/>
    <col min="18" max="19" width="6.7109375" style="159" customWidth="1"/>
    <col min="20" max="20" width="6.140625" style="161" customWidth="1"/>
    <col min="21" max="21" width="6.140625" style="159" customWidth="1"/>
    <col min="22" max="22" width="5.7109375" style="159" customWidth="1"/>
    <col min="23" max="23" width="6.140625" style="159" customWidth="1"/>
    <col min="24" max="24" width="8" style="159" customWidth="1"/>
    <col min="25" max="25" width="5.28515625" style="159" customWidth="1"/>
    <col min="26" max="26" width="6" style="159" customWidth="1"/>
    <col min="27" max="27" width="6.28515625" style="159" customWidth="1"/>
    <col min="28" max="28" width="6.7109375" style="159" customWidth="1"/>
    <col min="29" max="29" width="5.7109375" style="159" customWidth="1"/>
    <col min="30" max="30" width="5.85546875" style="159" customWidth="1"/>
    <col min="31" max="31" width="8.42578125" style="159" customWidth="1"/>
    <col min="32" max="32" width="20.5703125" style="159" customWidth="1"/>
    <col min="33" max="33" width="9.140625" style="159" customWidth="1"/>
    <col min="34" max="16384" width="9.140625" style="159"/>
  </cols>
  <sheetData>
    <row r="1" spans="1:256" x14ac:dyDescent="0.25">
      <c r="A1"/>
      <c r="B1" s="1384" t="s">
        <v>75</v>
      </c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  <c r="S1" s="1384"/>
      <c r="T1" s="1384"/>
      <c r="U1" s="1384"/>
      <c r="V1" s="1384"/>
      <c r="W1" s="1384"/>
      <c r="X1" s="1384"/>
      <c r="Y1" s="1384"/>
      <c r="Z1" s="1385" t="s">
        <v>1</v>
      </c>
      <c r="AA1" s="1385"/>
      <c r="AB1" s="1385"/>
      <c r="AC1" s="1385"/>
      <c r="AD1" s="1385"/>
      <c r="AE1" s="162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7.75" customHeight="1" x14ac:dyDescent="0.25">
      <c r="A2"/>
      <c r="B2" s="163" t="s">
        <v>2</v>
      </c>
      <c r="C2" s="164" t="s">
        <v>3</v>
      </c>
      <c r="D2" s="165" t="s">
        <v>4</v>
      </c>
      <c r="E2" s="165" t="s">
        <v>5</v>
      </c>
      <c r="F2" s="165" t="s">
        <v>6</v>
      </c>
      <c r="G2" s="166" t="s">
        <v>7</v>
      </c>
      <c r="H2" s="165" t="s">
        <v>8</v>
      </c>
      <c r="I2" s="165" t="s">
        <v>9</v>
      </c>
      <c r="J2" s="164" t="s">
        <v>10</v>
      </c>
      <c r="K2" s="167" t="s">
        <v>11</v>
      </c>
      <c r="L2" s="168" t="s">
        <v>12</v>
      </c>
      <c r="M2" s="164" t="s">
        <v>13</v>
      </c>
      <c r="N2" s="165" t="s">
        <v>14</v>
      </c>
      <c r="O2" s="164" t="s">
        <v>15</v>
      </c>
      <c r="P2" s="165" t="s">
        <v>16</v>
      </c>
      <c r="Q2" s="165" t="s">
        <v>17</v>
      </c>
      <c r="R2" s="165" t="s">
        <v>18</v>
      </c>
      <c r="S2" s="165" t="s">
        <v>19</v>
      </c>
      <c r="T2" s="169" t="s">
        <v>20</v>
      </c>
      <c r="U2" s="165" t="s">
        <v>21</v>
      </c>
      <c r="V2" s="164" t="s">
        <v>59</v>
      </c>
      <c r="W2" s="165" t="s">
        <v>76</v>
      </c>
      <c r="X2" s="170" t="s">
        <v>77</v>
      </c>
      <c r="Y2" s="170" t="s">
        <v>25</v>
      </c>
      <c r="Z2" s="171">
        <v>8</v>
      </c>
      <c r="AA2" s="171">
        <v>14</v>
      </c>
      <c r="AB2" s="171">
        <v>3</v>
      </c>
      <c r="AC2" s="172">
        <v>4</v>
      </c>
      <c r="AD2" s="173">
        <v>5</v>
      </c>
      <c r="AE2" s="174" t="s">
        <v>26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x14ac:dyDescent="0.25">
      <c r="A3"/>
      <c r="B3" s="175">
        <v>1</v>
      </c>
      <c r="C3" s="214">
        <v>33</v>
      </c>
      <c r="D3" s="214">
        <v>29</v>
      </c>
      <c r="E3" s="259">
        <v>26</v>
      </c>
      <c r="F3" s="1386"/>
      <c r="G3" s="307">
        <v>31</v>
      </c>
      <c r="H3" s="259">
        <v>29</v>
      </c>
      <c r="I3" s="323">
        <v>37</v>
      </c>
      <c r="J3" s="242">
        <v>29</v>
      </c>
      <c r="K3" s="330">
        <v>32</v>
      </c>
      <c r="L3" s="343">
        <v>30</v>
      </c>
      <c r="M3" s="259">
        <v>29</v>
      </c>
      <c r="N3" s="259">
        <v>30</v>
      </c>
      <c r="O3" s="259">
        <v>30</v>
      </c>
      <c r="P3" s="259">
        <v>34</v>
      </c>
      <c r="Q3" s="221">
        <v>34</v>
      </c>
      <c r="R3" s="259">
        <v>34</v>
      </c>
      <c r="S3" s="259">
        <v>28</v>
      </c>
      <c r="T3" s="275">
        <v>36</v>
      </c>
      <c r="U3" s="281">
        <v>25</v>
      </c>
      <c r="V3" s="281">
        <v>29</v>
      </c>
      <c r="W3" s="259">
        <v>29</v>
      </c>
      <c r="X3" s="259">
        <v>12</v>
      </c>
      <c r="Y3" s="169">
        <v>5</v>
      </c>
      <c r="Z3" s="229">
        <v>41</v>
      </c>
      <c r="AA3" s="229">
        <v>30</v>
      </c>
      <c r="AB3" s="229">
        <v>36</v>
      </c>
      <c r="AC3" s="229">
        <v>28</v>
      </c>
      <c r="AD3" s="229">
        <v>33</v>
      </c>
      <c r="AE3" s="1387">
        <f>SUM(C3:AD9)</f>
        <v>2662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x14ac:dyDescent="0.25">
      <c r="A4"/>
      <c r="B4" s="175">
        <v>1</v>
      </c>
      <c r="C4" s="214">
        <v>32</v>
      </c>
      <c r="D4" s="214">
        <v>29</v>
      </c>
      <c r="E4" s="259">
        <v>26</v>
      </c>
      <c r="F4" s="1379"/>
      <c r="G4" s="307">
        <v>32</v>
      </c>
      <c r="H4" s="259">
        <v>28</v>
      </c>
      <c r="I4" s="323">
        <v>37</v>
      </c>
      <c r="J4" s="242">
        <v>29</v>
      </c>
      <c r="K4" s="330">
        <v>32</v>
      </c>
      <c r="L4" s="343">
        <v>21</v>
      </c>
      <c r="M4" s="259">
        <v>30</v>
      </c>
      <c r="N4" s="259">
        <v>30</v>
      </c>
      <c r="O4" s="259">
        <v>30</v>
      </c>
      <c r="P4" s="259">
        <v>34</v>
      </c>
      <c r="Q4" s="214">
        <v>34</v>
      </c>
      <c r="R4" s="259">
        <v>34</v>
      </c>
      <c r="S4" s="259">
        <v>28</v>
      </c>
      <c r="T4" s="275">
        <v>36</v>
      </c>
      <c r="U4" s="281">
        <v>25</v>
      </c>
      <c r="V4" s="281">
        <v>29</v>
      </c>
      <c r="W4" s="259">
        <v>28</v>
      </c>
      <c r="X4" s="259"/>
      <c r="Y4" s="169"/>
      <c r="Z4" s="229"/>
      <c r="AA4" s="229">
        <v>30</v>
      </c>
      <c r="AB4" s="229">
        <v>36</v>
      </c>
      <c r="AC4" s="229">
        <v>28</v>
      </c>
      <c r="AD4" s="229">
        <v>33</v>
      </c>
      <c r="AE4" s="1387"/>
      <c r="AF4"/>
      <c r="AG4" s="159" t="s">
        <v>78</v>
      </c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x14ac:dyDescent="0.25">
      <c r="A5"/>
      <c r="B5" s="175">
        <v>1</v>
      </c>
      <c r="C5" s="214">
        <v>31</v>
      </c>
      <c r="D5" s="214">
        <v>28</v>
      </c>
      <c r="E5" s="259">
        <v>26</v>
      </c>
      <c r="F5" s="1379"/>
      <c r="G5" s="307">
        <v>31</v>
      </c>
      <c r="H5" s="259">
        <v>28</v>
      </c>
      <c r="I5" s="259"/>
      <c r="J5" s="242">
        <v>29</v>
      </c>
      <c r="K5" s="330">
        <v>32</v>
      </c>
      <c r="L5" s="343">
        <v>29</v>
      </c>
      <c r="M5" s="259"/>
      <c r="N5" s="259">
        <v>30</v>
      </c>
      <c r="O5" s="259">
        <v>29</v>
      </c>
      <c r="P5" s="259"/>
      <c r="Q5" s="214">
        <v>34</v>
      </c>
      <c r="R5" s="259">
        <v>34</v>
      </c>
      <c r="S5" s="364">
        <v>28</v>
      </c>
      <c r="T5" s="275">
        <v>36</v>
      </c>
      <c r="U5" s="281"/>
      <c r="V5" s="281"/>
      <c r="W5" s="259">
        <v>28</v>
      </c>
      <c r="X5" s="259"/>
      <c r="Y5" s="169"/>
      <c r="Z5" s="229"/>
      <c r="AA5" s="229"/>
      <c r="AB5" s="229">
        <v>36</v>
      </c>
      <c r="AC5" s="229">
        <v>27</v>
      </c>
      <c r="AD5" s="229">
        <v>32</v>
      </c>
      <c r="AE5" s="1387"/>
      <c r="AF5" s="160" t="s">
        <v>79</v>
      </c>
      <c r="AG5" s="362">
        <f>SUM(C16:C19)+SUM(J10:J14)+SUM(K10:K12)+SUM(V10:V11)+SUM(AD10:AD13)+G19+J16+SUM(J18:J20)+SUM(K16:K19)+O10+O22+M23+SUM(V21:V22)</f>
        <v>964</v>
      </c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x14ac:dyDescent="0.25">
      <c r="A6"/>
      <c r="B6" s="179">
        <v>1</v>
      </c>
      <c r="C6" s="214">
        <v>32</v>
      </c>
      <c r="D6" s="215">
        <v>28</v>
      </c>
      <c r="E6" s="258">
        <v>26</v>
      </c>
      <c r="F6" s="1379"/>
      <c r="G6" s="307"/>
      <c r="H6" s="258"/>
      <c r="I6" s="258"/>
      <c r="J6" s="243">
        <v>31</v>
      </c>
      <c r="K6" s="331"/>
      <c r="L6" s="343">
        <v>28</v>
      </c>
      <c r="M6" s="258"/>
      <c r="N6" s="258"/>
      <c r="O6" s="258"/>
      <c r="P6" s="258"/>
      <c r="Q6" s="215">
        <v>34</v>
      </c>
      <c r="R6" s="258">
        <v>33</v>
      </c>
      <c r="S6" s="364">
        <v>28</v>
      </c>
      <c r="T6" s="276">
        <v>36</v>
      </c>
      <c r="U6" s="282"/>
      <c r="V6" s="282"/>
      <c r="W6" s="258"/>
      <c r="X6" s="258"/>
      <c r="Y6" s="180"/>
      <c r="Z6" s="230"/>
      <c r="AA6" s="230"/>
      <c r="AB6" s="230">
        <v>37</v>
      </c>
      <c r="AC6" s="230"/>
      <c r="AD6" s="230">
        <v>32</v>
      </c>
      <c r="AE6" s="1387"/>
      <c r="AF6" s="160" t="s">
        <v>80</v>
      </c>
      <c r="AG6" s="362">
        <f>SUM(J32:J35)+SUM(V37:V38)+SUM(V42:V44)</f>
        <v>231</v>
      </c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x14ac:dyDescent="0.25">
      <c r="A7"/>
      <c r="B7" s="179">
        <v>1</v>
      </c>
      <c r="C7" s="215"/>
      <c r="D7" s="215"/>
      <c r="E7" s="258"/>
      <c r="F7" s="1379"/>
      <c r="G7" s="308"/>
      <c r="H7" s="258"/>
      <c r="I7" s="258"/>
      <c r="J7" s="243">
        <v>27</v>
      </c>
      <c r="K7" s="283"/>
      <c r="L7" s="344">
        <v>29</v>
      </c>
      <c r="M7" s="260"/>
      <c r="N7" s="258"/>
      <c r="O7" s="260"/>
      <c r="P7" s="260"/>
      <c r="Q7" s="265"/>
      <c r="R7" s="258">
        <v>33</v>
      </c>
      <c r="S7" s="260"/>
      <c r="T7" s="276">
        <v>36</v>
      </c>
      <c r="U7" s="283"/>
      <c r="V7" s="283"/>
      <c r="W7" s="258"/>
      <c r="X7" s="258"/>
      <c r="Y7" s="180"/>
      <c r="Z7" s="230"/>
      <c r="AA7" s="230"/>
      <c r="AB7" s="230"/>
      <c r="AC7" s="230"/>
      <c r="AD7" s="230">
        <v>32</v>
      </c>
      <c r="AE7" s="1387"/>
      <c r="AF7" s="155"/>
      <c r="AG7" s="362">
        <f>SUM(AG5:AG6)</f>
        <v>1195</v>
      </c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x14ac:dyDescent="0.25">
      <c r="A8"/>
      <c r="B8" s="179">
        <v>1</v>
      </c>
      <c r="C8" s="215"/>
      <c r="D8" s="215"/>
      <c r="E8" s="258"/>
      <c r="F8" s="1379"/>
      <c r="G8" s="308"/>
      <c r="H8" s="258"/>
      <c r="I8" s="258"/>
      <c r="J8" s="244">
        <v>26</v>
      </c>
      <c r="K8" s="283"/>
      <c r="L8" s="344">
        <v>28</v>
      </c>
      <c r="M8" s="260"/>
      <c r="N8" s="260"/>
      <c r="O8" s="260"/>
      <c r="P8" s="260"/>
      <c r="Q8" s="270"/>
      <c r="R8" s="260"/>
      <c r="S8" s="260"/>
      <c r="T8" s="176"/>
      <c r="U8" s="283"/>
      <c r="V8" s="283"/>
      <c r="W8" s="258"/>
      <c r="X8" s="258"/>
      <c r="Y8" s="180"/>
      <c r="Z8" s="230"/>
      <c r="AA8" s="230"/>
      <c r="AB8" s="230"/>
      <c r="AC8" s="230"/>
      <c r="AD8" s="230"/>
      <c r="AE8" s="1387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6.5" thickBot="1" x14ac:dyDescent="0.3">
      <c r="A9"/>
      <c r="B9" s="181">
        <v>1</v>
      </c>
      <c r="C9" s="216"/>
      <c r="D9" s="216"/>
      <c r="E9" s="257"/>
      <c r="F9" s="1379"/>
      <c r="G9" s="309"/>
      <c r="H9" s="257"/>
      <c r="I9" s="257"/>
      <c r="J9" s="245"/>
      <c r="K9" s="332"/>
      <c r="L9" s="345">
        <v>28</v>
      </c>
      <c r="M9" s="257"/>
      <c r="N9" s="356"/>
      <c r="O9" s="274"/>
      <c r="P9" s="257"/>
      <c r="Q9" s="271"/>
      <c r="R9" s="272"/>
      <c r="S9" s="257"/>
      <c r="T9" s="182"/>
      <c r="U9" s="284"/>
      <c r="V9" s="284"/>
      <c r="W9" s="257"/>
      <c r="X9" s="257"/>
      <c r="Y9" s="182"/>
      <c r="Z9" s="231"/>
      <c r="AA9" s="231"/>
      <c r="AB9" s="231"/>
      <c r="AC9" s="231"/>
      <c r="AD9" s="231"/>
      <c r="AE9" s="1387"/>
      <c r="AF9" t="s">
        <v>86</v>
      </c>
      <c r="AG9" s="365">
        <f>SUM(S5:S6)+SUM(S12:S13)+S19+S23+S29+S34+S39</f>
        <v>218</v>
      </c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6.5" thickBot="1" x14ac:dyDescent="0.3">
      <c r="A10"/>
      <c r="B10" s="183">
        <v>2</v>
      </c>
      <c r="C10" s="217">
        <v>36</v>
      </c>
      <c r="D10" s="217">
        <v>30</v>
      </c>
      <c r="E10" s="217">
        <v>33</v>
      </c>
      <c r="F10" s="1378"/>
      <c r="G10" s="310">
        <v>31</v>
      </c>
      <c r="H10" s="217">
        <v>29</v>
      </c>
      <c r="I10" s="310">
        <v>31</v>
      </c>
      <c r="J10" s="246">
        <v>33</v>
      </c>
      <c r="K10" s="333">
        <v>31</v>
      </c>
      <c r="L10" s="346">
        <v>18</v>
      </c>
      <c r="M10" s="217">
        <v>28</v>
      </c>
      <c r="N10" s="217">
        <v>32</v>
      </c>
      <c r="O10" s="360">
        <v>25</v>
      </c>
      <c r="P10" s="217">
        <v>25</v>
      </c>
      <c r="Q10" s="266">
        <v>29</v>
      </c>
      <c r="R10" s="217">
        <v>34</v>
      </c>
      <c r="S10" s="217">
        <v>30</v>
      </c>
      <c r="T10" s="20">
        <v>35</v>
      </c>
      <c r="U10" s="184">
        <v>27</v>
      </c>
      <c r="V10" s="285">
        <v>31</v>
      </c>
      <c r="W10" s="217">
        <v>22</v>
      </c>
      <c r="X10" s="217">
        <v>15</v>
      </c>
      <c r="Y10" s="184">
        <v>9</v>
      </c>
      <c r="Z10" s="237">
        <v>23</v>
      </c>
      <c r="AA10" s="237">
        <v>30</v>
      </c>
      <c r="AB10" s="237">
        <v>27</v>
      </c>
      <c r="AC10" s="297">
        <v>28</v>
      </c>
      <c r="AD10" s="232">
        <v>38</v>
      </c>
      <c r="AE10" s="1388">
        <f>SUM(C10:AD15)</f>
        <v>2621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6.5" thickBot="1" x14ac:dyDescent="0.3">
      <c r="A11"/>
      <c r="B11" s="186">
        <v>2</v>
      </c>
      <c r="C11" s="218">
        <v>34</v>
      </c>
      <c r="D11" s="218">
        <v>31</v>
      </c>
      <c r="E11" s="218">
        <v>28</v>
      </c>
      <c r="F11" s="1379"/>
      <c r="G11" s="311">
        <v>31</v>
      </c>
      <c r="H11" s="218">
        <v>28</v>
      </c>
      <c r="I11" s="312">
        <v>33</v>
      </c>
      <c r="J11" s="247">
        <v>33</v>
      </c>
      <c r="K11" s="334">
        <v>31</v>
      </c>
      <c r="L11" s="347">
        <v>22</v>
      </c>
      <c r="M11" s="218">
        <v>27</v>
      </c>
      <c r="N11" s="218">
        <v>31</v>
      </c>
      <c r="O11" s="267">
        <v>34</v>
      </c>
      <c r="P11" s="218">
        <v>26</v>
      </c>
      <c r="Q11" s="267">
        <v>32</v>
      </c>
      <c r="R11" s="218">
        <v>35</v>
      </c>
      <c r="S11" s="218">
        <v>30</v>
      </c>
      <c r="T11" s="23">
        <v>35</v>
      </c>
      <c r="U11" s="187">
        <v>27</v>
      </c>
      <c r="V11" s="286">
        <v>31</v>
      </c>
      <c r="W11" s="218">
        <v>28</v>
      </c>
      <c r="X11" s="218">
        <v>12</v>
      </c>
      <c r="Y11" s="187"/>
      <c r="Z11" s="238">
        <v>25</v>
      </c>
      <c r="AA11" s="238">
        <v>30</v>
      </c>
      <c r="AB11" s="238">
        <v>29</v>
      </c>
      <c r="AC11" s="297">
        <v>26</v>
      </c>
      <c r="AD11" s="233">
        <v>36</v>
      </c>
      <c r="AE11" s="1388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6.5" thickBot="1" x14ac:dyDescent="0.3">
      <c r="A12"/>
      <c r="B12" s="186">
        <v>2</v>
      </c>
      <c r="C12" s="218">
        <v>30</v>
      </c>
      <c r="D12" s="218">
        <v>29</v>
      </c>
      <c r="E12" s="218">
        <v>29</v>
      </c>
      <c r="F12" s="1379"/>
      <c r="G12" s="312">
        <v>30</v>
      </c>
      <c r="H12" s="218"/>
      <c r="I12" s="324"/>
      <c r="J12" s="247">
        <v>35</v>
      </c>
      <c r="K12" s="335">
        <v>31</v>
      </c>
      <c r="L12" s="348">
        <v>28</v>
      </c>
      <c r="M12" s="218">
        <v>29</v>
      </c>
      <c r="N12" s="218">
        <v>32</v>
      </c>
      <c r="O12" s="267">
        <v>34</v>
      </c>
      <c r="P12" s="218">
        <v>23</v>
      </c>
      <c r="Q12" s="267">
        <v>32</v>
      </c>
      <c r="R12" s="218">
        <v>31</v>
      </c>
      <c r="S12" s="364">
        <v>25</v>
      </c>
      <c r="T12" s="23">
        <v>34</v>
      </c>
      <c r="U12" s="187"/>
      <c r="V12" s="287"/>
      <c r="W12" s="218">
        <v>27</v>
      </c>
      <c r="X12" s="218"/>
      <c r="Y12" s="187"/>
      <c r="Z12" s="238"/>
      <c r="AA12" s="238"/>
      <c r="AB12" s="238">
        <v>31</v>
      </c>
      <c r="AC12" s="297">
        <v>28</v>
      </c>
      <c r="AD12" s="233">
        <v>38</v>
      </c>
      <c r="AE12" s="1388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6.5" thickBot="1" x14ac:dyDescent="0.3">
      <c r="A13"/>
      <c r="B13" s="186">
        <v>2</v>
      </c>
      <c r="C13" s="218">
        <v>36</v>
      </c>
      <c r="D13" s="218">
        <v>28</v>
      </c>
      <c r="E13" s="218"/>
      <c r="F13" s="1379"/>
      <c r="G13" s="312">
        <v>31</v>
      </c>
      <c r="H13" s="218"/>
      <c r="I13" s="218"/>
      <c r="J13" s="247">
        <v>34</v>
      </c>
      <c r="K13" s="336"/>
      <c r="L13" s="349">
        <v>30</v>
      </c>
      <c r="M13" s="218"/>
      <c r="N13" s="218"/>
      <c r="O13" s="218"/>
      <c r="P13" s="218"/>
      <c r="Q13" s="267">
        <v>28</v>
      </c>
      <c r="R13" s="218">
        <v>32</v>
      </c>
      <c r="S13" s="364">
        <v>18</v>
      </c>
      <c r="T13" s="89">
        <v>32</v>
      </c>
      <c r="U13" s="187"/>
      <c r="V13" s="287"/>
      <c r="W13" s="218"/>
      <c r="X13" s="218"/>
      <c r="Y13" s="187"/>
      <c r="Z13" s="238"/>
      <c r="AA13" s="238"/>
      <c r="AB13" s="238">
        <v>32</v>
      </c>
      <c r="AC13" s="298"/>
      <c r="AD13" s="233">
        <v>36</v>
      </c>
      <c r="AE13" s="1388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6.5" thickBot="1" x14ac:dyDescent="0.3">
      <c r="A14"/>
      <c r="B14" s="188">
        <v>2</v>
      </c>
      <c r="C14" s="219"/>
      <c r="D14" s="219"/>
      <c r="E14" s="219"/>
      <c r="F14" s="1379"/>
      <c r="G14" s="313"/>
      <c r="H14" s="219"/>
      <c r="I14" s="219"/>
      <c r="J14" s="248">
        <v>30</v>
      </c>
      <c r="K14" s="337"/>
      <c r="L14" s="349">
        <v>29</v>
      </c>
      <c r="M14" s="219"/>
      <c r="N14" s="212"/>
      <c r="O14" s="219"/>
      <c r="P14" s="219"/>
      <c r="Q14" s="268">
        <v>31</v>
      </c>
      <c r="R14" s="212">
        <v>32</v>
      </c>
      <c r="S14" s="219"/>
      <c r="T14" s="280">
        <v>31</v>
      </c>
      <c r="U14" s="189"/>
      <c r="V14" s="288"/>
      <c r="W14" s="219"/>
      <c r="X14" s="219"/>
      <c r="Y14" s="189"/>
      <c r="Z14" s="239"/>
      <c r="AA14" s="239"/>
      <c r="AB14" s="239"/>
      <c r="AC14" s="298"/>
      <c r="AD14" s="234"/>
      <c r="AE14" s="1388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6.5" thickBot="1" x14ac:dyDescent="0.3">
      <c r="A15"/>
      <c r="B15" s="191">
        <v>2</v>
      </c>
      <c r="C15" s="220"/>
      <c r="D15" s="220"/>
      <c r="E15" s="220"/>
      <c r="F15" s="1383"/>
      <c r="G15" s="314"/>
      <c r="H15" s="220"/>
      <c r="I15" s="220"/>
      <c r="J15" s="249"/>
      <c r="K15" s="338"/>
      <c r="L15" s="350">
        <v>30</v>
      </c>
      <c r="M15" s="220"/>
      <c r="N15" s="357"/>
      <c r="O15" s="220"/>
      <c r="P15" s="220"/>
      <c r="Q15" s="269"/>
      <c r="R15" s="273"/>
      <c r="S15" s="220"/>
      <c r="T15" s="279"/>
      <c r="U15" s="192"/>
      <c r="V15" s="289"/>
      <c r="W15" s="220"/>
      <c r="X15" s="220"/>
      <c r="Y15" s="192"/>
      <c r="Z15" s="241"/>
      <c r="AA15" s="241"/>
      <c r="AB15" s="241"/>
      <c r="AC15" s="299"/>
      <c r="AD15" s="235"/>
      <c r="AE15" s="1388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6.5" thickBot="1" x14ac:dyDescent="0.3">
      <c r="A16"/>
      <c r="B16" s="193">
        <v>3</v>
      </c>
      <c r="C16" s="224">
        <v>32</v>
      </c>
      <c r="D16" s="221">
        <v>34</v>
      </c>
      <c r="E16" s="261">
        <v>29</v>
      </c>
      <c r="F16" s="1378"/>
      <c r="G16" s="315">
        <v>21</v>
      </c>
      <c r="H16" s="261">
        <v>26</v>
      </c>
      <c r="I16" s="315">
        <v>27</v>
      </c>
      <c r="J16" s="246">
        <v>29</v>
      </c>
      <c r="K16" s="339">
        <v>29</v>
      </c>
      <c r="L16" s="351">
        <v>25</v>
      </c>
      <c r="M16" s="261">
        <v>31</v>
      </c>
      <c r="N16" s="261">
        <v>31</v>
      </c>
      <c r="O16" s="221">
        <v>31</v>
      </c>
      <c r="P16" s="261">
        <v>28</v>
      </c>
      <c r="Q16" s="221">
        <v>27</v>
      </c>
      <c r="R16" s="261">
        <v>32</v>
      </c>
      <c r="S16" s="261">
        <v>28</v>
      </c>
      <c r="T16" s="277">
        <v>33</v>
      </c>
      <c r="U16" s="291">
        <v>30</v>
      </c>
      <c r="V16" s="281">
        <v>29</v>
      </c>
      <c r="W16" s="261">
        <v>27</v>
      </c>
      <c r="X16" s="261">
        <v>13</v>
      </c>
      <c r="Y16" s="177">
        <v>12</v>
      </c>
      <c r="Z16" s="263">
        <v>23</v>
      </c>
      <c r="AA16" s="263">
        <v>31</v>
      </c>
      <c r="AB16" s="236">
        <v>33</v>
      </c>
      <c r="AC16" s="264">
        <v>27</v>
      </c>
      <c r="AD16" s="236">
        <v>33</v>
      </c>
      <c r="AE16" s="1377">
        <f>SUM(C16:AD20)</f>
        <v>2557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6.5" thickBot="1" x14ac:dyDescent="0.3">
      <c r="A17"/>
      <c r="B17" s="175">
        <v>3</v>
      </c>
      <c r="C17" s="225">
        <v>33</v>
      </c>
      <c r="D17" s="214">
        <v>33</v>
      </c>
      <c r="E17" s="259">
        <v>27</v>
      </c>
      <c r="F17" s="1379"/>
      <c r="G17" s="307">
        <v>34</v>
      </c>
      <c r="H17" s="259">
        <v>28</v>
      </c>
      <c r="I17" s="307">
        <v>22</v>
      </c>
      <c r="J17" s="247">
        <v>29</v>
      </c>
      <c r="K17" s="340">
        <v>27</v>
      </c>
      <c r="L17" s="343">
        <v>28</v>
      </c>
      <c r="M17" s="259">
        <v>31</v>
      </c>
      <c r="N17" s="259">
        <v>31</v>
      </c>
      <c r="O17" s="214">
        <v>31</v>
      </c>
      <c r="P17" s="259">
        <v>29</v>
      </c>
      <c r="Q17" s="214">
        <v>33</v>
      </c>
      <c r="R17" s="259">
        <v>32</v>
      </c>
      <c r="S17" s="259">
        <v>25</v>
      </c>
      <c r="T17" s="275">
        <v>25</v>
      </c>
      <c r="U17" s="281"/>
      <c r="V17" s="281">
        <v>29</v>
      </c>
      <c r="W17" s="259">
        <v>26</v>
      </c>
      <c r="X17" s="259"/>
      <c r="Y17" s="169">
        <v>3</v>
      </c>
      <c r="Z17" s="229">
        <v>25</v>
      </c>
      <c r="AA17" s="229">
        <v>34</v>
      </c>
      <c r="AB17" s="229">
        <v>30</v>
      </c>
      <c r="AC17" s="300">
        <v>30</v>
      </c>
      <c r="AD17" s="229">
        <v>35</v>
      </c>
      <c r="AE17" s="137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6.5" thickBot="1" x14ac:dyDescent="0.3">
      <c r="A18"/>
      <c r="B18" s="175">
        <v>3</v>
      </c>
      <c r="C18" s="225">
        <v>33</v>
      </c>
      <c r="D18" s="214">
        <v>33</v>
      </c>
      <c r="E18" s="259">
        <v>27</v>
      </c>
      <c r="F18" s="1379"/>
      <c r="G18" s="307">
        <v>30</v>
      </c>
      <c r="H18" s="259"/>
      <c r="I18" s="260">
        <v>23</v>
      </c>
      <c r="J18" s="242">
        <v>29</v>
      </c>
      <c r="K18" s="340">
        <v>26</v>
      </c>
      <c r="L18" s="343">
        <v>24</v>
      </c>
      <c r="M18" s="214">
        <v>27</v>
      </c>
      <c r="N18" s="259">
        <v>25</v>
      </c>
      <c r="O18" s="214">
        <v>31</v>
      </c>
      <c r="P18" s="259">
        <v>25</v>
      </c>
      <c r="Q18" s="214">
        <v>32</v>
      </c>
      <c r="R18" s="259">
        <v>31</v>
      </c>
      <c r="S18" s="259">
        <v>26</v>
      </c>
      <c r="T18" s="275">
        <v>33</v>
      </c>
      <c r="U18" s="281"/>
      <c r="V18" s="281"/>
      <c r="W18" s="259">
        <v>25</v>
      </c>
      <c r="X18" s="259"/>
      <c r="Y18" s="169"/>
      <c r="Z18" s="229"/>
      <c r="AA18" s="229"/>
      <c r="AB18" s="229">
        <v>28</v>
      </c>
      <c r="AC18" s="300">
        <v>26</v>
      </c>
      <c r="AD18" s="229">
        <v>34</v>
      </c>
      <c r="AE18" s="1377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6.5" thickBot="1" x14ac:dyDescent="0.3">
      <c r="A19"/>
      <c r="B19" s="175">
        <v>3</v>
      </c>
      <c r="C19" s="225">
        <v>34</v>
      </c>
      <c r="D19" s="214">
        <v>31</v>
      </c>
      <c r="E19" s="259"/>
      <c r="F19" s="1379"/>
      <c r="G19" s="316">
        <v>27</v>
      </c>
      <c r="H19" s="259"/>
      <c r="I19" s="261"/>
      <c r="J19" s="247">
        <v>28</v>
      </c>
      <c r="K19" s="340">
        <v>27</v>
      </c>
      <c r="L19" s="343">
        <v>26</v>
      </c>
      <c r="M19" s="259"/>
      <c r="N19" s="259"/>
      <c r="O19" s="259"/>
      <c r="P19" s="259"/>
      <c r="Q19" s="214">
        <v>30</v>
      </c>
      <c r="R19" s="259">
        <v>32</v>
      </c>
      <c r="S19" s="364">
        <v>28</v>
      </c>
      <c r="T19" s="275">
        <v>31</v>
      </c>
      <c r="U19" s="281"/>
      <c r="V19" s="281"/>
      <c r="W19" s="259"/>
      <c r="X19" s="259"/>
      <c r="Y19" s="169"/>
      <c r="Z19" s="229"/>
      <c r="AA19" s="229"/>
      <c r="AB19" s="229">
        <v>33</v>
      </c>
      <c r="AC19" s="300"/>
      <c r="AD19" s="229">
        <v>32</v>
      </c>
      <c r="AE19" s="1377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6.5" thickBot="1" x14ac:dyDescent="0.3">
      <c r="A20"/>
      <c r="B20" s="181">
        <v>3</v>
      </c>
      <c r="C20" s="226"/>
      <c r="D20" s="216"/>
      <c r="E20" s="257"/>
      <c r="F20" s="1383"/>
      <c r="G20" s="309"/>
      <c r="H20" s="257"/>
      <c r="I20" s="257"/>
      <c r="J20" s="250">
        <v>29</v>
      </c>
      <c r="K20" s="341"/>
      <c r="L20" s="352">
        <v>25</v>
      </c>
      <c r="M20" s="257"/>
      <c r="N20" s="257"/>
      <c r="O20" s="257"/>
      <c r="P20" s="257"/>
      <c r="Q20" s="257">
        <v>26</v>
      </c>
      <c r="R20" s="274">
        <v>33</v>
      </c>
      <c r="S20" s="257"/>
      <c r="T20" s="278">
        <v>24</v>
      </c>
      <c r="U20" s="290"/>
      <c r="V20" s="290"/>
      <c r="W20" s="257"/>
      <c r="X20" s="257"/>
      <c r="Y20" s="182"/>
      <c r="Z20" s="231"/>
      <c r="AA20" s="231"/>
      <c r="AB20" s="231">
        <v>32</v>
      </c>
      <c r="AC20" s="301"/>
      <c r="AD20" s="231"/>
      <c r="AE20" s="1377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6.5" thickBot="1" x14ac:dyDescent="0.3">
      <c r="A21"/>
      <c r="B21" s="183">
        <v>4</v>
      </c>
      <c r="C21" s="217">
        <v>31</v>
      </c>
      <c r="D21" s="217">
        <v>32</v>
      </c>
      <c r="E21" s="217">
        <v>25</v>
      </c>
      <c r="F21" s="1378"/>
      <c r="G21" s="317">
        <v>29</v>
      </c>
      <c r="H21" s="217">
        <v>28</v>
      </c>
      <c r="I21" s="310">
        <v>24</v>
      </c>
      <c r="J21" s="251">
        <v>27</v>
      </c>
      <c r="K21" s="194">
        <v>28</v>
      </c>
      <c r="L21" s="348">
        <v>17</v>
      </c>
      <c r="M21" s="217">
        <v>26</v>
      </c>
      <c r="N21" s="218">
        <v>28</v>
      </c>
      <c r="O21" s="266">
        <v>25</v>
      </c>
      <c r="P21" s="217">
        <v>25</v>
      </c>
      <c r="Q21" s="266">
        <v>26</v>
      </c>
      <c r="R21" s="217">
        <v>30</v>
      </c>
      <c r="S21" s="217">
        <v>28</v>
      </c>
      <c r="T21" s="20">
        <v>27</v>
      </c>
      <c r="U21" s="184">
        <v>32</v>
      </c>
      <c r="V21" s="286">
        <v>25</v>
      </c>
      <c r="W21" s="217">
        <v>21</v>
      </c>
      <c r="X21" s="217">
        <v>10</v>
      </c>
      <c r="Y21" s="184">
        <v>12</v>
      </c>
      <c r="Z21" s="237">
        <v>29</v>
      </c>
      <c r="AA21" s="237">
        <v>23</v>
      </c>
      <c r="AB21" s="237">
        <v>28</v>
      </c>
      <c r="AC21" s="302">
        <v>29</v>
      </c>
      <c r="AD21" s="237">
        <v>32</v>
      </c>
      <c r="AE21" s="1380">
        <f>SUM(C21:AD25)</f>
        <v>2273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6.5" thickBot="1" x14ac:dyDescent="0.3">
      <c r="A22"/>
      <c r="B22" s="186">
        <v>4</v>
      </c>
      <c r="C22" s="218">
        <v>27</v>
      </c>
      <c r="D22" s="218">
        <v>29</v>
      </c>
      <c r="E22" s="218">
        <v>30</v>
      </c>
      <c r="F22" s="1379"/>
      <c r="G22" s="311">
        <v>31</v>
      </c>
      <c r="H22" s="218">
        <v>28</v>
      </c>
      <c r="I22" s="312">
        <v>25</v>
      </c>
      <c r="J22" s="252">
        <v>27</v>
      </c>
      <c r="K22" s="190">
        <v>29</v>
      </c>
      <c r="L22" s="349">
        <v>15</v>
      </c>
      <c r="M22" s="218">
        <v>28</v>
      </c>
      <c r="N22" s="218">
        <v>28</v>
      </c>
      <c r="O22" s="262">
        <v>22</v>
      </c>
      <c r="P22" s="218">
        <v>27</v>
      </c>
      <c r="Q22" s="267">
        <v>26</v>
      </c>
      <c r="R22" s="218">
        <v>30</v>
      </c>
      <c r="S22" s="218">
        <v>28</v>
      </c>
      <c r="T22" s="23">
        <v>29</v>
      </c>
      <c r="U22" s="187"/>
      <c r="V22" s="286">
        <v>26</v>
      </c>
      <c r="W22" s="218">
        <v>26</v>
      </c>
      <c r="X22" s="218">
        <v>12</v>
      </c>
      <c r="Y22" s="187">
        <v>5</v>
      </c>
      <c r="Z22" s="238">
        <v>28</v>
      </c>
      <c r="AA22" s="238">
        <v>32</v>
      </c>
      <c r="AB22" s="238">
        <v>29</v>
      </c>
      <c r="AC22" s="297">
        <v>27</v>
      </c>
      <c r="AD22" s="238">
        <v>33</v>
      </c>
      <c r="AE22" s="1380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6.5" thickBot="1" x14ac:dyDescent="0.3">
      <c r="A23"/>
      <c r="B23" s="186">
        <v>4</v>
      </c>
      <c r="C23" s="218">
        <v>34</v>
      </c>
      <c r="D23" s="218">
        <v>29</v>
      </c>
      <c r="E23" s="218">
        <v>26</v>
      </c>
      <c r="F23" s="1379"/>
      <c r="G23" s="311">
        <v>32</v>
      </c>
      <c r="H23" s="218"/>
      <c r="I23" s="218"/>
      <c r="J23" s="252">
        <v>30</v>
      </c>
      <c r="K23" s="190">
        <v>29</v>
      </c>
      <c r="L23" s="349">
        <v>33</v>
      </c>
      <c r="M23" s="262">
        <v>15</v>
      </c>
      <c r="N23" s="218">
        <v>25</v>
      </c>
      <c r="O23" s="267">
        <v>25</v>
      </c>
      <c r="P23" s="218"/>
      <c r="Q23" s="267">
        <v>31</v>
      </c>
      <c r="R23" s="218">
        <v>27</v>
      </c>
      <c r="S23" s="364">
        <v>23</v>
      </c>
      <c r="T23" s="23">
        <v>31</v>
      </c>
      <c r="U23" s="187"/>
      <c r="V23" s="187"/>
      <c r="W23" s="218">
        <v>22</v>
      </c>
      <c r="X23" s="218"/>
      <c r="Y23" s="187"/>
      <c r="Z23" s="238"/>
      <c r="AA23" s="238"/>
      <c r="AB23" s="238">
        <v>29</v>
      </c>
      <c r="AC23" s="297">
        <v>24</v>
      </c>
      <c r="AD23" s="238">
        <v>34</v>
      </c>
      <c r="AE23" s="1380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6.5" thickBot="1" x14ac:dyDescent="0.3">
      <c r="A24"/>
      <c r="B24" s="186">
        <v>4</v>
      </c>
      <c r="C24" s="218">
        <v>27</v>
      </c>
      <c r="D24" s="218"/>
      <c r="E24" s="218"/>
      <c r="F24" s="1379"/>
      <c r="G24" s="311">
        <v>26</v>
      </c>
      <c r="H24" s="218"/>
      <c r="I24" s="218"/>
      <c r="J24" s="252">
        <v>27</v>
      </c>
      <c r="K24" s="190"/>
      <c r="L24" s="349">
        <v>32</v>
      </c>
      <c r="M24" s="218"/>
      <c r="N24" s="358"/>
      <c r="O24" s="218"/>
      <c r="P24" s="218"/>
      <c r="Q24" s="268">
        <v>24</v>
      </c>
      <c r="R24" s="218">
        <v>31</v>
      </c>
      <c r="S24" s="218"/>
      <c r="T24" s="23">
        <v>29</v>
      </c>
      <c r="U24" s="187"/>
      <c r="V24" s="187"/>
      <c r="W24" s="358"/>
      <c r="X24" s="218"/>
      <c r="Y24" s="187"/>
      <c r="Z24" s="238"/>
      <c r="AA24" s="238"/>
      <c r="AB24" s="238">
        <v>30</v>
      </c>
      <c r="AC24" s="212"/>
      <c r="AD24" s="238">
        <v>32</v>
      </c>
      <c r="AE24" s="1380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6.5" thickBot="1" x14ac:dyDescent="0.3">
      <c r="A25"/>
      <c r="B25" s="188">
        <v>4</v>
      </c>
      <c r="C25" s="219"/>
      <c r="D25" s="219"/>
      <c r="E25" s="219"/>
      <c r="F25" s="1379"/>
      <c r="G25" s="318"/>
      <c r="H25" s="219"/>
      <c r="I25" s="219"/>
      <c r="J25" s="253">
        <v>25</v>
      </c>
      <c r="K25" s="195"/>
      <c r="L25" s="353"/>
      <c r="M25" s="219"/>
      <c r="N25" s="219"/>
      <c r="O25" s="219"/>
      <c r="P25" s="219"/>
      <c r="Q25" s="268">
        <v>30</v>
      </c>
      <c r="R25" s="219">
        <v>30</v>
      </c>
      <c r="S25" s="219"/>
      <c r="T25" s="89">
        <v>28</v>
      </c>
      <c r="U25" s="189"/>
      <c r="V25" s="189"/>
      <c r="W25" s="219"/>
      <c r="X25" s="219"/>
      <c r="Y25" s="189"/>
      <c r="Z25" s="239"/>
      <c r="AA25" s="239"/>
      <c r="AB25" s="239">
        <v>29</v>
      </c>
      <c r="AC25" s="303"/>
      <c r="AD25" s="239"/>
      <c r="AE25" s="1380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6.5" thickBot="1" x14ac:dyDescent="0.3">
      <c r="A26"/>
      <c r="B26" s="196" t="s">
        <v>27</v>
      </c>
      <c r="C26" s="222">
        <f>SUM(C3:C25)</f>
        <v>515</v>
      </c>
      <c r="D26" s="222">
        <f t="shared" ref="D26:AD26" si="0">SUM(D3:D25)</f>
        <v>453</v>
      </c>
      <c r="E26" s="222">
        <f t="shared" si="0"/>
        <v>358</v>
      </c>
      <c r="F26" s="222">
        <f t="shared" si="0"/>
        <v>0</v>
      </c>
      <c r="G26" s="222">
        <f t="shared" si="0"/>
        <v>447</v>
      </c>
      <c r="H26" s="222">
        <f t="shared" si="0"/>
        <v>252</v>
      </c>
      <c r="I26" s="222">
        <f t="shared" si="0"/>
        <v>259</v>
      </c>
      <c r="J26" s="222">
        <f t="shared" si="0"/>
        <v>616</v>
      </c>
      <c r="K26" s="222">
        <f t="shared" si="0"/>
        <v>384</v>
      </c>
      <c r="L26" s="222">
        <f t="shared" si="0"/>
        <v>575</v>
      </c>
      <c r="M26" s="222">
        <f t="shared" si="0"/>
        <v>301</v>
      </c>
      <c r="N26" s="222">
        <f t="shared" si="0"/>
        <v>353</v>
      </c>
      <c r="O26" s="222">
        <f t="shared" si="0"/>
        <v>347</v>
      </c>
      <c r="P26" s="222">
        <f t="shared" si="0"/>
        <v>276</v>
      </c>
      <c r="Q26" s="222">
        <f t="shared" si="0"/>
        <v>573</v>
      </c>
      <c r="R26" s="222">
        <f t="shared" si="0"/>
        <v>640</v>
      </c>
      <c r="S26" s="222">
        <f>SUM(S3:S25)</f>
        <v>401</v>
      </c>
      <c r="T26" s="222">
        <f t="shared" si="0"/>
        <v>637</v>
      </c>
      <c r="U26" s="222">
        <f t="shared" si="0"/>
        <v>166</v>
      </c>
      <c r="V26" s="222">
        <f t="shared" si="0"/>
        <v>229</v>
      </c>
      <c r="W26" s="222">
        <f t="shared" si="0"/>
        <v>309</v>
      </c>
      <c r="X26" s="222">
        <f t="shared" si="0"/>
        <v>74</v>
      </c>
      <c r="Y26" s="222">
        <f t="shared" si="0"/>
        <v>46</v>
      </c>
      <c r="Z26" s="222">
        <f t="shared" si="0"/>
        <v>194</v>
      </c>
      <c r="AA26" s="222">
        <f t="shared" si="0"/>
        <v>240</v>
      </c>
      <c r="AB26" s="222">
        <f t="shared" si="0"/>
        <v>565</v>
      </c>
      <c r="AC26" s="222">
        <f t="shared" si="0"/>
        <v>328</v>
      </c>
      <c r="AD26" s="222">
        <f t="shared" si="0"/>
        <v>575</v>
      </c>
      <c r="AE26" s="198">
        <f>SUM(AE3:AE25)</f>
        <v>10113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x14ac:dyDescent="0.25">
      <c r="A27"/>
      <c r="B27" s="193">
        <v>5</v>
      </c>
      <c r="C27" s="221">
        <v>25</v>
      </c>
      <c r="D27" s="221">
        <v>35</v>
      </c>
      <c r="E27" s="261">
        <v>25</v>
      </c>
      <c r="F27" s="1381"/>
      <c r="G27" s="315">
        <v>30</v>
      </c>
      <c r="H27" s="261">
        <v>29</v>
      </c>
      <c r="I27" s="315">
        <v>27</v>
      </c>
      <c r="J27" s="254">
        <v>28</v>
      </c>
      <c r="K27" s="342">
        <v>30</v>
      </c>
      <c r="L27" s="351">
        <v>23</v>
      </c>
      <c r="M27" s="261">
        <v>29</v>
      </c>
      <c r="N27" s="261">
        <v>25</v>
      </c>
      <c r="O27" s="221">
        <v>28</v>
      </c>
      <c r="P27" s="261">
        <v>20</v>
      </c>
      <c r="Q27" s="221">
        <v>32</v>
      </c>
      <c r="R27" s="261">
        <v>30</v>
      </c>
      <c r="S27" s="261">
        <v>27</v>
      </c>
      <c r="T27" s="277">
        <v>28</v>
      </c>
      <c r="U27" s="291">
        <v>28</v>
      </c>
      <c r="V27" s="291">
        <v>28</v>
      </c>
      <c r="W27" s="261">
        <v>26</v>
      </c>
      <c r="X27" s="261">
        <v>9</v>
      </c>
      <c r="Y27" s="177">
        <v>7</v>
      </c>
      <c r="Z27" s="236">
        <v>22</v>
      </c>
      <c r="AA27" s="236">
        <v>23</v>
      </c>
      <c r="AB27" s="236">
        <v>25</v>
      </c>
      <c r="AC27" s="264">
        <v>23</v>
      </c>
      <c r="AD27" s="236">
        <v>30</v>
      </c>
      <c r="AE27" s="199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x14ac:dyDescent="0.25">
      <c r="A28"/>
      <c r="B28" s="175">
        <v>5</v>
      </c>
      <c r="C28" s="214">
        <v>29</v>
      </c>
      <c r="D28" s="214">
        <v>35</v>
      </c>
      <c r="E28" s="259">
        <v>25</v>
      </c>
      <c r="F28" s="1381"/>
      <c r="G28" s="307">
        <v>30</v>
      </c>
      <c r="H28" s="259">
        <v>28</v>
      </c>
      <c r="I28" s="307">
        <v>27</v>
      </c>
      <c r="J28" s="242">
        <v>29</v>
      </c>
      <c r="K28" s="330">
        <v>30</v>
      </c>
      <c r="L28" s="343">
        <v>25</v>
      </c>
      <c r="M28" s="259">
        <v>26</v>
      </c>
      <c r="N28" s="259">
        <v>20</v>
      </c>
      <c r="O28" s="214">
        <v>24</v>
      </c>
      <c r="P28" s="259">
        <v>23</v>
      </c>
      <c r="Q28" s="214">
        <v>28</v>
      </c>
      <c r="R28" s="259">
        <v>30</v>
      </c>
      <c r="S28" s="259">
        <v>29</v>
      </c>
      <c r="T28" s="275">
        <v>30</v>
      </c>
      <c r="U28" s="281">
        <v>26</v>
      </c>
      <c r="V28" s="281">
        <v>29</v>
      </c>
      <c r="W28" s="259">
        <v>21</v>
      </c>
      <c r="X28" s="259">
        <v>7</v>
      </c>
      <c r="Y28" s="169"/>
      <c r="Z28" s="229">
        <v>27</v>
      </c>
      <c r="AA28" s="229">
        <v>26</v>
      </c>
      <c r="AB28" s="229">
        <v>25</v>
      </c>
      <c r="AC28" s="300">
        <v>27</v>
      </c>
      <c r="AD28" s="229">
        <v>32</v>
      </c>
      <c r="AE28" s="199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x14ac:dyDescent="0.25">
      <c r="A29"/>
      <c r="B29" s="175">
        <v>5</v>
      </c>
      <c r="C29" s="214">
        <v>31</v>
      </c>
      <c r="D29" s="214">
        <v>34</v>
      </c>
      <c r="E29" s="259">
        <v>26</v>
      </c>
      <c r="F29" s="1381"/>
      <c r="G29" s="307">
        <v>30</v>
      </c>
      <c r="H29" s="259"/>
      <c r="I29" s="259"/>
      <c r="J29" s="242">
        <v>29</v>
      </c>
      <c r="K29" s="330">
        <v>29</v>
      </c>
      <c r="L29" s="343">
        <v>32</v>
      </c>
      <c r="M29" s="259"/>
      <c r="N29" s="259">
        <v>27</v>
      </c>
      <c r="O29" s="214">
        <v>25</v>
      </c>
      <c r="P29" s="259"/>
      <c r="Q29" s="214">
        <v>30</v>
      </c>
      <c r="R29" s="259">
        <v>31</v>
      </c>
      <c r="S29" s="364">
        <v>23</v>
      </c>
      <c r="T29" s="275">
        <v>28</v>
      </c>
      <c r="U29" s="281"/>
      <c r="V29" s="281"/>
      <c r="W29" s="259">
        <v>26</v>
      </c>
      <c r="X29" s="259">
        <v>6</v>
      </c>
      <c r="Y29" s="169"/>
      <c r="Z29" s="229"/>
      <c r="AA29" s="229"/>
      <c r="AB29" s="229">
        <v>28</v>
      </c>
      <c r="AC29" s="300">
        <v>26</v>
      </c>
      <c r="AD29" s="230">
        <v>30</v>
      </c>
      <c r="AE29" s="19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x14ac:dyDescent="0.25">
      <c r="A30"/>
      <c r="B30" s="179">
        <v>5</v>
      </c>
      <c r="C30" s="215">
        <v>27</v>
      </c>
      <c r="D30" s="215"/>
      <c r="E30" s="258"/>
      <c r="F30" s="1381"/>
      <c r="G30" s="307">
        <v>31</v>
      </c>
      <c r="H30" s="258"/>
      <c r="I30" s="258"/>
      <c r="J30" s="243">
        <v>23</v>
      </c>
      <c r="K30" s="331"/>
      <c r="L30" s="343">
        <v>30</v>
      </c>
      <c r="M30" s="258"/>
      <c r="N30" s="258"/>
      <c r="O30" s="258"/>
      <c r="P30" s="258"/>
      <c r="Q30" s="214">
        <v>32</v>
      </c>
      <c r="R30" s="258">
        <v>30</v>
      </c>
      <c r="S30" s="258"/>
      <c r="T30" s="276">
        <v>29</v>
      </c>
      <c r="U30" s="282"/>
      <c r="V30" s="282"/>
      <c r="W30" s="258"/>
      <c r="X30" s="258"/>
      <c r="Y30" s="180"/>
      <c r="Z30" s="230"/>
      <c r="AA30" s="230"/>
      <c r="AB30" s="230">
        <v>30</v>
      </c>
      <c r="AC30" s="265"/>
      <c r="AD30" s="229">
        <v>30</v>
      </c>
      <c r="AE30" s="199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6.5" thickBot="1" x14ac:dyDescent="0.3">
      <c r="A31"/>
      <c r="B31" s="181">
        <v>5</v>
      </c>
      <c r="C31" s="216"/>
      <c r="D31" s="216"/>
      <c r="E31" s="257"/>
      <c r="F31" s="1382"/>
      <c r="G31" s="309"/>
      <c r="H31" s="257"/>
      <c r="I31" s="257"/>
      <c r="J31" s="255">
        <v>27</v>
      </c>
      <c r="K31" s="341"/>
      <c r="L31" s="352"/>
      <c r="M31" s="257"/>
      <c r="N31" s="257"/>
      <c r="O31" s="257"/>
      <c r="P31" s="257"/>
      <c r="Q31" s="216"/>
      <c r="R31" s="274"/>
      <c r="S31" s="257"/>
      <c r="T31" s="278">
        <v>28</v>
      </c>
      <c r="U31" s="290"/>
      <c r="V31" s="290"/>
      <c r="W31" s="257"/>
      <c r="X31" s="257"/>
      <c r="Y31" s="182"/>
      <c r="Z31" s="231"/>
      <c r="AA31" s="231"/>
      <c r="AB31" s="231"/>
      <c r="AC31" s="301"/>
      <c r="AD31" s="240"/>
      <c r="AE31" s="200">
        <f>SUM(C27:AD31)</f>
        <v>2188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x14ac:dyDescent="0.25">
      <c r="A32"/>
      <c r="B32" s="183">
        <v>6</v>
      </c>
      <c r="C32" s="217">
        <v>32</v>
      </c>
      <c r="D32" s="217">
        <v>31</v>
      </c>
      <c r="E32" s="217">
        <v>30</v>
      </c>
      <c r="F32" s="1378"/>
      <c r="G32" s="317">
        <v>25</v>
      </c>
      <c r="H32" s="217">
        <v>19</v>
      </c>
      <c r="I32" s="310">
        <v>29</v>
      </c>
      <c r="J32" s="246">
        <v>26</v>
      </c>
      <c r="K32" s="194">
        <v>29</v>
      </c>
      <c r="L32" s="348">
        <v>26</v>
      </c>
      <c r="M32" s="217">
        <v>28</v>
      </c>
      <c r="N32" s="217">
        <v>30</v>
      </c>
      <c r="O32" s="266">
        <v>30</v>
      </c>
      <c r="P32" s="217">
        <v>29</v>
      </c>
      <c r="Q32" s="266">
        <v>30</v>
      </c>
      <c r="R32" s="217">
        <v>31</v>
      </c>
      <c r="S32" s="217">
        <v>28</v>
      </c>
      <c r="T32" s="20">
        <v>29</v>
      </c>
      <c r="U32" s="184">
        <v>32</v>
      </c>
      <c r="V32" s="184">
        <v>26</v>
      </c>
      <c r="W32" s="217">
        <v>25</v>
      </c>
      <c r="X32" s="217">
        <v>10</v>
      </c>
      <c r="Y32" s="184">
        <v>9</v>
      </c>
      <c r="Z32" s="237">
        <v>21</v>
      </c>
      <c r="AA32" s="237">
        <v>29</v>
      </c>
      <c r="AB32" s="237">
        <v>28</v>
      </c>
      <c r="AC32" s="302">
        <v>28</v>
      </c>
      <c r="AD32" s="237">
        <v>33</v>
      </c>
      <c r="AE32" s="201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x14ac:dyDescent="0.25">
      <c r="A33"/>
      <c r="B33" s="186">
        <v>6</v>
      </c>
      <c r="C33" s="218">
        <v>30</v>
      </c>
      <c r="D33" s="218">
        <v>31</v>
      </c>
      <c r="E33" s="218">
        <v>30</v>
      </c>
      <c r="F33" s="1379"/>
      <c r="G33" s="311">
        <v>25</v>
      </c>
      <c r="H33" s="218">
        <v>27</v>
      </c>
      <c r="I33" s="312">
        <v>31</v>
      </c>
      <c r="J33" s="247">
        <v>29</v>
      </c>
      <c r="K33" s="190">
        <v>30</v>
      </c>
      <c r="L33" s="349">
        <v>22</v>
      </c>
      <c r="M33" s="218">
        <v>31</v>
      </c>
      <c r="N33" s="218">
        <v>25</v>
      </c>
      <c r="O33" s="267">
        <v>34</v>
      </c>
      <c r="P33" s="218">
        <v>30</v>
      </c>
      <c r="Q33" s="267">
        <v>30</v>
      </c>
      <c r="R33" s="218">
        <v>30</v>
      </c>
      <c r="S33" s="218">
        <v>27</v>
      </c>
      <c r="T33" s="23">
        <v>30</v>
      </c>
      <c r="U33" s="187"/>
      <c r="V33" s="187">
        <v>26</v>
      </c>
      <c r="W33" s="218">
        <v>26</v>
      </c>
      <c r="X33" s="218">
        <v>3</v>
      </c>
      <c r="Y33" s="187"/>
      <c r="Z33" s="238">
        <v>23</v>
      </c>
      <c r="AA33" s="238">
        <v>26</v>
      </c>
      <c r="AB33" s="238">
        <v>29</v>
      </c>
      <c r="AC33" s="297">
        <v>24</v>
      </c>
      <c r="AD33" s="238">
        <v>33</v>
      </c>
      <c r="AE33" s="201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x14ac:dyDescent="0.25">
      <c r="A34"/>
      <c r="B34" s="186">
        <v>6</v>
      </c>
      <c r="C34" s="218">
        <v>32</v>
      </c>
      <c r="D34" s="218">
        <v>30</v>
      </c>
      <c r="E34" s="218">
        <v>30</v>
      </c>
      <c r="F34" s="1379"/>
      <c r="G34" s="311">
        <v>25</v>
      </c>
      <c r="H34" s="218"/>
      <c r="I34" s="324"/>
      <c r="J34" s="247">
        <v>27</v>
      </c>
      <c r="K34" s="190">
        <v>28</v>
      </c>
      <c r="L34" s="349">
        <v>29</v>
      </c>
      <c r="M34" s="218"/>
      <c r="N34" s="218">
        <v>28</v>
      </c>
      <c r="O34" s="267">
        <v>32</v>
      </c>
      <c r="P34" s="218"/>
      <c r="Q34" s="267">
        <v>32</v>
      </c>
      <c r="R34" s="218">
        <v>32</v>
      </c>
      <c r="S34" s="364">
        <v>24</v>
      </c>
      <c r="T34" s="23">
        <v>29</v>
      </c>
      <c r="U34" s="187"/>
      <c r="V34" s="187"/>
      <c r="W34" s="218">
        <v>25</v>
      </c>
      <c r="X34" s="218"/>
      <c r="Y34" s="187"/>
      <c r="Z34" s="238"/>
      <c r="AA34" s="238"/>
      <c r="AB34" s="238">
        <v>27</v>
      </c>
      <c r="AC34" s="297">
        <v>25</v>
      </c>
      <c r="AD34" s="238">
        <v>32</v>
      </c>
      <c r="AE34" s="201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x14ac:dyDescent="0.25">
      <c r="A35"/>
      <c r="B35" s="186">
        <v>6</v>
      </c>
      <c r="C35" s="218">
        <v>24</v>
      </c>
      <c r="D35" s="218"/>
      <c r="E35" s="218"/>
      <c r="F35" s="1379"/>
      <c r="G35" s="311">
        <v>30</v>
      </c>
      <c r="H35" s="218"/>
      <c r="I35" s="324"/>
      <c r="J35" s="247">
        <v>27</v>
      </c>
      <c r="K35" s="190"/>
      <c r="L35" s="349">
        <v>32</v>
      </c>
      <c r="M35" s="218"/>
      <c r="N35" s="218"/>
      <c r="O35" s="267"/>
      <c r="P35" s="218"/>
      <c r="Q35" s="267">
        <v>29</v>
      </c>
      <c r="R35" s="218">
        <v>31</v>
      </c>
      <c r="S35" s="218"/>
      <c r="T35" s="23">
        <v>27</v>
      </c>
      <c r="U35" s="187"/>
      <c r="V35" s="187"/>
      <c r="W35" s="218"/>
      <c r="X35" s="218"/>
      <c r="Y35" s="187"/>
      <c r="Z35" s="238"/>
      <c r="AA35" s="238"/>
      <c r="AB35" s="238">
        <v>27</v>
      </c>
      <c r="AC35" s="298"/>
      <c r="AD35" s="238">
        <v>31</v>
      </c>
      <c r="AE35" s="201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6.5" thickBot="1" x14ac:dyDescent="0.3">
      <c r="A36"/>
      <c r="B36" s="191">
        <v>6</v>
      </c>
      <c r="C36" s="220"/>
      <c r="D36" s="220"/>
      <c r="E36" s="220"/>
      <c r="F36" s="1383"/>
      <c r="G36" s="319">
        <v>24</v>
      </c>
      <c r="H36" s="220"/>
      <c r="I36" s="325"/>
      <c r="J36" s="256"/>
      <c r="K36" s="202"/>
      <c r="L36" s="354"/>
      <c r="M36" s="220"/>
      <c r="N36" s="220"/>
      <c r="O36" s="220"/>
      <c r="P36" s="220"/>
      <c r="Q36" s="220">
        <v>30</v>
      </c>
      <c r="R36" s="213">
        <v>30</v>
      </c>
      <c r="S36" s="220"/>
      <c r="T36" s="26"/>
      <c r="U36" s="192"/>
      <c r="V36" s="192"/>
      <c r="W36" s="220"/>
      <c r="X36" s="220"/>
      <c r="Y36" s="192"/>
      <c r="Z36" s="241"/>
      <c r="AA36" s="241"/>
      <c r="AB36" s="241"/>
      <c r="AC36" s="299"/>
      <c r="AD36" s="241"/>
      <c r="AE36" s="203">
        <f>SUM(C32:AD36)</f>
        <v>2234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x14ac:dyDescent="0.25">
      <c r="A37"/>
      <c r="B37" s="193">
        <v>7</v>
      </c>
      <c r="C37" s="221">
        <v>29</v>
      </c>
      <c r="D37" s="221">
        <v>30</v>
      </c>
      <c r="E37" s="261">
        <v>28</v>
      </c>
      <c r="F37" s="261">
        <v>26</v>
      </c>
      <c r="G37" s="315">
        <v>26</v>
      </c>
      <c r="H37" s="261">
        <v>19</v>
      </c>
      <c r="I37" s="315">
        <v>21</v>
      </c>
      <c r="J37" s="254">
        <v>31</v>
      </c>
      <c r="K37" s="342">
        <v>28</v>
      </c>
      <c r="L37" s="351">
        <v>11</v>
      </c>
      <c r="M37" s="261">
        <v>26</v>
      </c>
      <c r="N37" s="261">
        <v>27</v>
      </c>
      <c r="O37" s="221">
        <v>28</v>
      </c>
      <c r="P37" s="261">
        <v>30</v>
      </c>
      <c r="Q37" s="221">
        <v>31</v>
      </c>
      <c r="R37" s="261">
        <v>32</v>
      </c>
      <c r="S37" s="261">
        <v>23</v>
      </c>
      <c r="T37" s="277">
        <v>33</v>
      </c>
      <c r="U37" s="291">
        <v>20</v>
      </c>
      <c r="V37" s="292">
        <v>30</v>
      </c>
      <c r="W37" s="261">
        <v>28</v>
      </c>
      <c r="X37" s="261">
        <v>15</v>
      </c>
      <c r="Y37" s="177">
        <v>7</v>
      </c>
      <c r="Z37" s="236">
        <v>27</v>
      </c>
      <c r="AA37" s="236">
        <v>27</v>
      </c>
      <c r="AB37" s="236">
        <v>25</v>
      </c>
      <c r="AC37" s="264">
        <v>23</v>
      </c>
      <c r="AD37" s="236">
        <v>29</v>
      </c>
      <c r="AE37" s="199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x14ac:dyDescent="0.25">
      <c r="A38"/>
      <c r="B38" s="175">
        <v>7</v>
      </c>
      <c r="C38" s="214">
        <v>28</v>
      </c>
      <c r="D38" s="214">
        <v>29</v>
      </c>
      <c r="E38" s="259">
        <v>28</v>
      </c>
      <c r="F38" s="259">
        <v>24</v>
      </c>
      <c r="G38" s="307">
        <v>28</v>
      </c>
      <c r="H38" s="259">
        <v>17</v>
      </c>
      <c r="I38" s="307">
        <v>22</v>
      </c>
      <c r="J38" s="242">
        <v>31</v>
      </c>
      <c r="K38" s="330">
        <v>28</v>
      </c>
      <c r="L38" s="343">
        <v>26</v>
      </c>
      <c r="M38" s="259">
        <v>22</v>
      </c>
      <c r="N38" s="259">
        <v>29</v>
      </c>
      <c r="O38" s="214">
        <v>28</v>
      </c>
      <c r="P38" s="259">
        <v>31</v>
      </c>
      <c r="Q38" s="214">
        <v>27</v>
      </c>
      <c r="R38" s="259">
        <v>32</v>
      </c>
      <c r="S38" s="259">
        <v>24</v>
      </c>
      <c r="T38" s="275">
        <v>28</v>
      </c>
      <c r="U38" s="281">
        <v>20</v>
      </c>
      <c r="V38" s="293">
        <v>30</v>
      </c>
      <c r="W38" s="259">
        <v>27</v>
      </c>
      <c r="X38" s="259"/>
      <c r="Y38" s="169">
        <v>7</v>
      </c>
      <c r="Z38" s="229">
        <v>28</v>
      </c>
      <c r="AA38" s="229">
        <v>28</v>
      </c>
      <c r="AB38" s="229">
        <v>25</v>
      </c>
      <c r="AC38" s="300">
        <v>24</v>
      </c>
      <c r="AD38" s="229">
        <v>30</v>
      </c>
      <c r="AE38" s="199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x14ac:dyDescent="0.25">
      <c r="A39"/>
      <c r="B39" s="175">
        <v>7</v>
      </c>
      <c r="C39" s="214">
        <v>32</v>
      </c>
      <c r="D39" s="214">
        <v>27</v>
      </c>
      <c r="E39" s="259"/>
      <c r="F39" s="259"/>
      <c r="G39" s="307">
        <v>26</v>
      </c>
      <c r="H39" s="259"/>
      <c r="I39" s="323"/>
      <c r="J39" s="242">
        <v>31</v>
      </c>
      <c r="K39" s="330">
        <v>28</v>
      </c>
      <c r="L39" s="343">
        <v>32</v>
      </c>
      <c r="M39" s="259">
        <v>21</v>
      </c>
      <c r="N39" s="259">
        <v>26</v>
      </c>
      <c r="O39" s="214">
        <v>28</v>
      </c>
      <c r="P39" s="259"/>
      <c r="Q39" s="214">
        <v>26</v>
      </c>
      <c r="R39" s="259">
        <v>32</v>
      </c>
      <c r="S39" s="364">
        <v>21</v>
      </c>
      <c r="T39" s="275">
        <v>32</v>
      </c>
      <c r="U39" s="281"/>
      <c r="V39" s="294"/>
      <c r="W39" s="259">
        <v>26</v>
      </c>
      <c r="X39" s="259"/>
      <c r="Y39" s="169"/>
      <c r="Z39" s="229"/>
      <c r="AA39" s="229"/>
      <c r="AB39" s="229">
        <v>23</v>
      </c>
      <c r="AC39" s="300">
        <v>26</v>
      </c>
      <c r="AD39" s="229">
        <v>32</v>
      </c>
      <c r="AE39" s="19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x14ac:dyDescent="0.25">
      <c r="A40"/>
      <c r="B40" s="175">
        <v>7</v>
      </c>
      <c r="C40" s="214">
        <v>26</v>
      </c>
      <c r="D40" s="214">
        <v>26</v>
      </c>
      <c r="E40" s="259"/>
      <c r="F40" s="259"/>
      <c r="G40" s="307">
        <v>26</v>
      </c>
      <c r="H40" s="259"/>
      <c r="I40" s="323"/>
      <c r="J40" s="242">
        <v>31</v>
      </c>
      <c r="K40" s="330"/>
      <c r="L40" s="343">
        <v>32</v>
      </c>
      <c r="M40" s="259"/>
      <c r="N40" s="259"/>
      <c r="O40" s="214"/>
      <c r="P40" s="259"/>
      <c r="Q40" s="214">
        <v>29</v>
      </c>
      <c r="R40" s="259">
        <v>33</v>
      </c>
      <c r="S40" s="259"/>
      <c r="T40" s="275">
        <v>31</v>
      </c>
      <c r="U40" s="281"/>
      <c r="V40" s="294"/>
      <c r="W40" s="259"/>
      <c r="X40" s="259"/>
      <c r="Y40" s="169"/>
      <c r="Z40" s="229"/>
      <c r="AA40" s="229"/>
      <c r="AB40" s="229">
        <v>25</v>
      </c>
      <c r="AC40" s="300"/>
      <c r="AD40" s="229">
        <v>30</v>
      </c>
      <c r="AE40" s="199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6.5" thickBot="1" x14ac:dyDescent="0.3">
      <c r="A41"/>
      <c r="B41" s="181">
        <v>7</v>
      </c>
      <c r="C41" s="216"/>
      <c r="D41" s="216"/>
      <c r="E41" s="257"/>
      <c r="F41" s="257"/>
      <c r="G41" s="309"/>
      <c r="H41" s="257"/>
      <c r="I41" s="326"/>
      <c r="J41" s="257"/>
      <c r="K41" s="341"/>
      <c r="L41" s="352"/>
      <c r="M41" s="257"/>
      <c r="N41" s="257"/>
      <c r="O41" s="257"/>
      <c r="P41" s="257"/>
      <c r="Q41" s="257">
        <v>29</v>
      </c>
      <c r="R41" s="257"/>
      <c r="S41" s="257"/>
      <c r="T41" s="278"/>
      <c r="U41" s="290"/>
      <c r="V41" s="295"/>
      <c r="W41" s="257"/>
      <c r="X41" s="257"/>
      <c r="Y41" s="182"/>
      <c r="Z41" s="231"/>
      <c r="AA41" s="231"/>
      <c r="AB41" s="231">
        <v>26</v>
      </c>
      <c r="AC41" s="301"/>
      <c r="AD41" s="231"/>
      <c r="AE41" s="200">
        <f>SUM(C37:AD41)</f>
        <v>2224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x14ac:dyDescent="0.25">
      <c r="A42"/>
      <c r="B42" s="183">
        <v>8</v>
      </c>
      <c r="C42" s="217">
        <v>29</v>
      </c>
      <c r="D42" s="217">
        <v>24</v>
      </c>
      <c r="E42" s="217">
        <v>25</v>
      </c>
      <c r="F42" s="217">
        <v>25</v>
      </c>
      <c r="G42" s="317">
        <v>25</v>
      </c>
      <c r="H42" s="217">
        <v>27</v>
      </c>
      <c r="I42" s="310">
        <v>24</v>
      </c>
      <c r="J42" s="251">
        <v>28</v>
      </c>
      <c r="K42" s="194">
        <v>26</v>
      </c>
      <c r="L42" s="348">
        <v>18</v>
      </c>
      <c r="M42" s="217">
        <v>25</v>
      </c>
      <c r="N42" s="217">
        <v>29</v>
      </c>
      <c r="O42" s="266">
        <v>28</v>
      </c>
      <c r="P42" s="217">
        <v>25</v>
      </c>
      <c r="Q42" s="266">
        <v>29</v>
      </c>
      <c r="R42" s="217">
        <v>29</v>
      </c>
      <c r="S42" s="217">
        <v>25</v>
      </c>
      <c r="T42" s="20">
        <v>28</v>
      </c>
      <c r="U42" s="184">
        <v>33</v>
      </c>
      <c r="V42" s="285">
        <v>24</v>
      </c>
      <c r="W42" s="217">
        <v>26</v>
      </c>
      <c r="X42" s="217">
        <v>8</v>
      </c>
      <c r="Y42" s="184">
        <v>11</v>
      </c>
      <c r="Z42" s="237">
        <v>23</v>
      </c>
      <c r="AA42" s="237">
        <v>26</v>
      </c>
      <c r="AB42" s="237">
        <v>25</v>
      </c>
      <c r="AC42" s="304">
        <v>21</v>
      </c>
      <c r="AD42" s="237">
        <v>28</v>
      </c>
      <c r="AE42" s="201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x14ac:dyDescent="0.25">
      <c r="A43"/>
      <c r="B43" s="186">
        <v>8</v>
      </c>
      <c r="C43" s="218">
        <v>26</v>
      </c>
      <c r="D43" s="218">
        <v>22</v>
      </c>
      <c r="E43" s="218">
        <v>25</v>
      </c>
      <c r="F43" s="218">
        <v>26</v>
      </c>
      <c r="G43" s="311">
        <v>25</v>
      </c>
      <c r="H43" s="218">
        <v>27</v>
      </c>
      <c r="I43" s="312">
        <v>19</v>
      </c>
      <c r="J43" s="252">
        <v>27</v>
      </c>
      <c r="K43" s="190">
        <v>27</v>
      </c>
      <c r="L43" s="349">
        <v>20</v>
      </c>
      <c r="M43" s="218">
        <v>25</v>
      </c>
      <c r="N43" s="218">
        <v>30</v>
      </c>
      <c r="O43" s="267">
        <v>25</v>
      </c>
      <c r="P43" s="218">
        <v>26</v>
      </c>
      <c r="Q43" s="267">
        <v>29</v>
      </c>
      <c r="R43" s="218">
        <v>30</v>
      </c>
      <c r="S43" s="218">
        <v>26</v>
      </c>
      <c r="T43" s="23">
        <v>28</v>
      </c>
      <c r="U43" s="187"/>
      <c r="V43" s="286">
        <v>25</v>
      </c>
      <c r="W43" s="218">
        <v>25</v>
      </c>
      <c r="X43" s="218">
        <v>9</v>
      </c>
      <c r="Y43" s="187"/>
      <c r="Z43" s="238">
        <v>25</v>
      </c>
      <c r="AA43" s="238">
        <v>30</v>
      </c>
      <c r="AB43" s="238">
        <v>25</v>
      </c>
      <c r="AC43" s="297">
        <v>28</v>
      </c>
      <c r="AD43" s="238">
        <v>28</v>
      </c>
      <c r="AE43" s="201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x14ac:dyDescent="0.25">
      <c r="A44"/>
      <c r="B44" s="186">
        <v>8</v>
      </c>
      <c r="C44" s="218">
        <v>28</v>
      </c>
      <c r="D44" s="218">
        <v>22</v>
      </c>
      <c r="E44" s="218"/>
      <c r="F44" s="218">
        <v>25</v>
      </c>
      <c r="G44" s="311">
        <v>30</v>
      </c>
      <c r="H44" s="218"/>
      <c r="I44" s="324"/>
      <c r="J44" s="252">
        <v>31</v>
      </c>
      <c r="K44" s="190">
        <v>23</v>
      </c>
      <c r="L44" s="349">
        <v>21</v>
      </c>
      <c r="M44" s="218">
        <v>24</v>
      </c>
      <c r="N44" s="218">
        <v>26</v>
      </c>
      <c r="O44" s="267">
        <v>27</v>
      </c>
      <c r="P44" s="218"/>
      <c r="Q44" s="267">
        <v>30</v>
      </c>
      <c r="R44" s="218">
        <v>31</v>
      </c>
      <c r="S44" s="218"/>
      <c r="T44" s="23">
        <v>26</v>
      </c>
      <c r="U44" s="187"/>
      <c r="V44" s="293">
        <v>13</v>
      </c>
      <c r="W44" s="218">
        <v>18</v>
      </c>
      <c r="X44" s="218"/>
      <c r="Y44" s="187"/>
      <c r="Z44" s="238"/>
      <c r="AA44" s="238"/>
      <c r="AB44" s="238">
        <v>25</v>
      </c>
      <c r="AC44" s="297">
        <v>26</v>
      </c>
      <c r="AD44" s="238">
        <v>28</v>
      </c>
      <c r="AE44" s="201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x14ac:dyDescent="0.25">
      <c r="A45"/>
      <c r="B45" s="186">
        <v>8</v>
      </c>
      <c r="C45" s="218">
        <v>30</v>
      </c>
      <c r="D45" s="218">
        <v>25</v>
      </c>
      <c r="E45" s="218"/>
      <c r="F45" s="218"/>
      <c r="G45" s="311">
        <v>25</v>
      </c>
      <c r="H45" s="218"/>
      <c r="I45" s="324"/>
      <c r="J45" s="252">
        <v>28</v>
      </c>
      <c r="K45" s="190">
        <v>23</v>
      </c>
      <c r="L45" s="349">
        <v>23</v>
      </c>
      <c r="M45" s="218"/>
      <c r="N45" s="218"/>
      <c r="O45" s="267">
        <v>26</v>
      </c>
      <c r="P45" s="218"/>
      <c r="Q45" s="218">
        <v>27</v>
      </c>
      <c r="R45" s="218">
        <v>31</v>
      </c>
      <c r="S45" s="218"/>
      <c r="T45" s="23">
        <v>24</v>
      </c>
      <c r="U45" s="187"/>
      <c r="V45" s="187"/>
      <c r="W45" s="218"/>
      <c r="X45" s="218"/>
      <c r="Y45" s="187"/>
      <c r="Z45" s="238"/>
      <c r="AA45" s="238"/>
      <c r="AB45" s="238">
        <v>22</v>
      </c>
      <c r="AC45" s="297"/>
      <c r="AD45" s="238">
        <v>28</v>
      </c>
      <c r="AE45" s="201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6.5" thickBot="1" x14ac:dyDescent="0.3">
      <c r="A46"/>
      <c r="B46" s="191">
        <v>8</v>
      </c>
      <c r="C46" s="220"/>
      <c r="D46" s="220"/>
      <c r="E46" s="220"/>
      <c r="F46" s="220"/>
      <c r="G46" s="314"/>
      <c r="H46" s="220"/>
      <c r="I46" s="325"/>
      <c r="J46" s="220"/>
      <c r="K46" s="202"/>
      <c r="L46" s="354"/>
      <c r="M46" s="220"/>
      <c r="N46" s="220"/>
      <c r="O46" s="220"/>
      <c r="P46" s="220"/>
      <c r="Q46" s="220"/>
      <c r="R46" s="220"/>
      <c r="S46" s="220"/>
      <c r="T46" s="26"/>
      <c r="U46" s="192"/>
      <c r="V46" s="192"/>
      <c r="W46" s="220"/>
      <c r="X46" s="220"/>
      <c r="Y46" s="192"/>
      <c r="Z46" s="241"/>
      <c r="AA46" s="241"/>
      <c r="AB46" s="241">
        <v>25</v>
      </c>
      <c r="AC46" s="299"/>
      <c r="AD46" s="241"/>
      <c r="AE46" s="203">
        <f>SUM(C42:AD46)</f>
        <v>2143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x14ac:dyDescent="0.25">
      <c r="A47"/>
      <c r="B47" s="193">
        <v>9</v>
      </c>
      <c r="C47" s="221">
        <v>23</v>
      </c>
      <c r="D47" s="221">
        <v>29</v>
      </c>
      <c r="E47" s="261">
        <v>28</v>
      </c>
      <c r="F47" s="261">
        <v>25</v>
      </c>
      <c r="G47" s="315">
        <v>25</v>
      </c>
      <c r="H47" s="261">
        <v>22</v>
      </c>
      <c r="I47" s="327">
        <v>22</v>
      </c>
      <c r="J47" s="254">
        <v>27</v>
      </c>
      <c r="K47" s="342">
        <v>28</v>
      </c>
      <c r="L47" s="351">
        <v>19</v>
      </c>
      <c r="M47" s="261">
        <v>25</v>
      </c>
      <c r="N47" s="261">
        <v>23</v>
      </c>
      <c r="O47" s="221">
        <v>25</v>
      </c>
      <c r="P47" s="261">
        <v>32</v>
      </c>
      <c r="Q47" s="261">
        <v>28</v>
      </c>
      <c r="R47" s="261">
        <v>28</v>
      </c>
      <c r="S47" s="261">
        <v>26</v>
      </c>
      <c r="T47" s="277">
        <v>31</v>
      </c>
      <c r="U47" s="291">
        <v>20</v>
      </c>
      <c r="V47" s="291">
        <v>21</v>
      </c>
      <c r="W47" s="261">
        <v>17</v>
      </c>
      <c r="X47" s="261"/>
      <c r="Y47" s="177">
        <v>12</v>
      </c>
      <c r="Z47" s="264">
        <v>25</v>
      </c>
      <c r="AA47" s="264">
        <v>24</v>
      </c>
      <c r="AB47" s="236">
        <v>29</v>
      </c>
      <c r="AC47" s="264">
        <v>25</v>
      </c>
      <c r="AD47" s="236">
        <v>26</v>
      </c>
      <c r="AE47" s="199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x14ac:dyDescent="0.25">
      <c r="A48"/>
      <c r="B48" s="175">
        <v>9</v>
      </c>
      <c r="C48" s="214">
        <v>24</v>
      </c>
      <c r="D48" s="214">
        <v>31</v>
      </c>
      <c r="E48" s="259">
        <v>25</v>
      </c>
      <c r="F48" s="259">
        <v>25</v>
      </c>
      <c r="G48" s="307">
        <v>31</v>
      </c>
      <c r="H48" s="259">
        <v>22</v>
      </c>
      <c r="I48" s="323">
        <v>28</v>
      </c>
      <c r="J48" s="242">
        <v>29</v>
      </c>
      <c r="K48" s="330">
        <v>30</v>
      </c>
      <c r="L48" s="343">
        <v>19</v>
      </c>
      <c r="M48" s="259">
        <v>20</v>
      </c>
      <c r="N48" s="259">
        <v>25</v>
      </c>
      <c r="O48" s="214">
        <v>26</v>
      </c>
      <c r="P48" s="259">
        <v>32</v>
      </c>
      <c r="Q48" s="259">
        <v>31</v>
      </c>
      <c r="R48" s="259">
        <v>29</v>
      </c>
      <c r="S48" s="259">
        <v>26</v>
      </c>
      <c r="T48" s="275">
        <v>30</v>
      </c>
      <c r="U48" s="281">
        <v>20</v>
      </c>
      <c r="V48" s="281">
        <v>25</v>
      </c>
      <c r="W48" s="259">
        <v>19</v>
      </c>
      <c r="X48" s="259"/>
      <c r="Y48" s="169">
        <v>7</v>
      </c>
      <c r="Z48" s="300"/>
      <c r="AA48" s="300">
        <v>23</v>
      </c>
      <c r="AB48" s="229">
        <v>29</v>
      </c>
      <c r="AC48" s="300">
        <v>26</v>
      </c>
      <c r="AD48" s="229">
        <v>26</v>
      </c>
      <c r="AE48" s="199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x14ac:dyDescent="0.25">
      <c r="A49"/>
      <c r="B49" s="175">
        <v>9</v>
      </c>
      <c r="C49" s="214">
        <v>27</v>
      </c>
      <c r="D49" s="214">
        <v>28</v>
      </c>
      <c r="E49" s="259"/>
      <c r="F49" s="259">
        <v>26</v>
      </c>
      <c r="G49" s="307">
        <v>22</v>
      </c>
      <c r="H49" s="259"/>
      <c r="I49" s="323"/>
      <c r="J49" s="242">
        <v>24</v>
      </c>
      <c r="K49" s="330">
        <v>30</v>
      </c>
      <c r="L49" s="343">
        <v>28</v>
      </c>
      <c r="M49" s="259">
        <v>25</v>
      </c>
      <c r="N49" s="259">
        <v>26</v>
      </c>
      <c r="O49" s="214">
        <v>26</v>
      </c>
      <c r="P49" s="259"/>
      <c r="Q49" s="259">
        <v>28</v>
      </c>
      <c r="R49" s="259">
        <v>31</v>
      </c>
      <c r="S49" s="259"/>
      <c r="T49" s="275">
        <v>29</v>
      </c>
      <c r="U49" s="281"/>
      <c r="V49" s="281"/>
      <c r="W49" s="259"/>
      <c r="X49" s="259"/>
      <c r="Y49" s="169"/>
      <c r="Z49" s="229"/>
      <c r="AA49" s="229"/>
      <c r="AB49" s="229">
        <v>28</v>
      </c>
      <c r="AC49" s="300">
        <v>25</v>
      </c>
      <c r="AD49" s="229">
        <v>25</v>
      </c>
      <c r="AE49" s="19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x14ac:dyDescent="0.25">
      <c r="A50"/>
      <c r="B50" s="175">
        <v>9</v>
      </c>
      <c r="C50" s="214">
        <v>24</v>
      </c>
      <c r="D50" s="214"/>
      <c r="E50" s="259"/>
      <c r="F50" s="259"/>
      <c r="G50" s="308"/>
      <c r="H50" s="259"/>
      <c r="I50" s="323"/>
      <c r="J50" s="242">
        <v>23</v>
      </c>
      <c r="K50" s="330">
        <v>30</v>
      </c>
      <c r="L50" s="343">
        <v>27</v>
      </c>
      <c r="M50" s="259"/>
      <c r="N50" s="259"/>
      <c r="O50" s="259"/>
      <c r="P50" s="259"/>
      <c r="Q50" s="259">
        <v>27</v>
      </c>
      <c r="R50" s="259">
        <v>29</v>
      </c>
      <c r="S50" s="259"/>
      <c r="T50" s="275">
        <v>31</v>
      </c>
      <c r="U50" s="281"/>
      <c r="V50" s="281"/>
      <c r="W50" s="259"/>
      <c r="X50" s="259"/>
      <c r="Y50" s="169"/>
      <c r="Z50" s="229"/>
      <c r="AA50" s="229"/>
      <c r="AB50" s="229">
        <v>24</v>
      </c>
      <c r="AC50" s="300"/>
      <c r="AD50" s="229">
        <v>25</v>
      </c>
      <c r="AE50" s="199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6.5" thickBot="1" x14ac:dyDescent="0.3">
      <c r="A51"/>
      <c r="B51" s="179">
        <v>9</v>
      </c>
      <c r="C51" s="216"/>
      <c r="D51" s="215"/>
      <c r="E51" s="258"/>
      <c r="F51" s="258"/>
      <c r="G51" s="320"/>
      <c r="H51" s="258"/>
      <c r="I51" s="326"/>
      <c r="J51" s="258"/>
      <c r="K51" s="331"/>
      <c r="L51" s="344"/>
      <c r="M51" s="258"/>
      <c r="N51" s="258"/>
      <c r="O51" s="258"/>
      <c r="P51" s="258"/>
      <c r="Q51" s="258"/>
      <c r="R51" s="258"/>
      <c r="S51" s="258"/>
      <c r="T51" s="276"/>
      <c r="U51" s="282"/>
      <c r="V51" s="282"/>
      <c r="W51" s="258"/>
      <c r="X51" s="258"/>
      <c r="Y51" s="363">
        <v>10</v>
      </c>
      <c r="Z51" s="359"/>
      <c r="AA51" s="359"/>
      <c r="AB51" s="230"/>
      <c r="AC51" s="305"/>
      <c r="AD51" s="230"/>
      <c r="AE51" s="204">
        <f>SUM(C47:AD51)</f>
        <v>2001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6.5" thickBot="1" x14ac:dyDescent="0.3">
      <c r="A52"/>
      <c r="B52" s="205" t="s">
        <v>28</v>
      </c>
      <c r="C52" s="227">
        <f>SUM(C27:C51)</f>
        <v>556</v>
      </c>
      <c r="D52" s="227">
        <f t="shared" ref="D52:AD52" si="1">SUM(D27:D51)</f>
        <v>489</v>
      </c>
      <c r="E52" s="227">
        <f t="shared" si="1"/>
        <v>325</v>
      </c>
      <c r="F52" s="227">
        <f t="shared" si="1"/>
        <v>202</v>
      </c>
      <c r="G52" s="227">
        <f t="shared" si="1"/>
        <v>539</v>
      </c>
      <c r="H52" s="227">
        <f t="shared" si="1"/>
        <v>237</v>
      </c>
      <c r="I52" s="227">
        <f t="shared" si="1"/>
        <v>250</v>
      </c>
      <c r="J52" s="227">
        <f t="shared" si="1"/>
        <v>586</v>
      </c>
      <c r="K52" s="227">
        <f t="shared" si="1"/>
        <v>477</v>
      </c>
      <c r="L52" s="227">
        <f t="shared" si="1"/>
        <v>495</v>
      </c>
      <c r="M52" s="227">
        <f t="shared" si="1"/>
        <v>327</v>
      </c>
      <c r="N52" s="227">
        <f t="shared" si="1"/>
        <v>396</v>
      </c>
      <c r="O52" s="227">
        <f t="shared" si="1"/>
        <v>440</v>
      </c>
      <c r="P52" s="227">
        <f t="shared" si="1"/>
        <v>278</v>
      </c>
      <c r="Q52" s="227">
        <f t="shared" si="1"/>
        <v>644</v>
      </c>
      <c r="R52" s="227">
        <f t="shared" si="1"/>
        <v>642</v>
      </c>
      <c r="S52" s="227">
        <f>SUM(S27:S51)</f>
        <v>329</v>
      </c>
      <c r="T52" s="227">
        <f t="shared" si="1"/>
        <v>609</v>
      </c>
      <c r="U52" s="227">
        <f t="shared" si="1"/>
        <v>199</v>
      </c>
      <c r="V52" s="227">
        <f t="shared" si="1"/>
        <v>277</v>
      </c>
      <c r="W52" s="227">
        <f t="shared" si="1"/>
        <v>335</v>
      </c>
      <c r="X52" s="227">
        <f t="shared" si="1"/>
        <v>67</v>
      </c>
      <c r="Y52" s="227">
        <f t="shared" si="1"/>
        <v>70</v>
      </c>
      <c r="Z52" s="227">
        <f t="shared" si="1"/>
        <v>221</v>
      </c>
      <c r="AA52" s="227">
        <f t="shared" si="1"/>
        <v>262</v>
      </c>
      <c r="AB52" s="227">
        <f t="shared" si="1"/>
        <v>575</v>
      </c>
      <c r="AC52" s="227">
        <f t="shared" si="1"/>
        <v>377</v>
      </c>
      <c r="AD52" s="227">
        <f t="shared" si="1"/>
        <v>586</v>
      </c>
      <c r="AE52" s="206">
        <f>SUM(AE27:AE51)</f>
        <v>10790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x14ac:dyDescent="0.25">
      <c r="A53"/>
      <c r="B53" s="183">
        <v>10</v>
      </c>
      <c r="C53" s="228">
        <v>30</v>
      </c>
      <c r="D53" s="217">
        <v>26</v>
      </c>
      <c r="E53" s="266">
        <v>20</v>
      </c>
      <c r="F53" s="266">
        <v>26</v>
      </c>
      <c r="G53" s="310">
        <v>32</v>
      </c>
      <c r="H53" s="266">
        <v>27</v>
      </c>
      <c r="I53" s="328">
        <v>30</v>
      </c>
      <c r="J53" s="251">
        <v>25</v>
      </c>
      <c r="K53" s="194">
        <v>34</v>
      </c>
      <c r="L53" s="348">
        <v>21</v>
      </c>
      <c r="M53" s="217">
        <v>24</v>
      </c>
      <c r="N53" s="217">
        <v>33</v>
      </c>
      <c r="O53" s="217">
        <v>22</v>
      </c>
      <c r="P53" s="266">
        <v>21</v>
      </c>
      <c r="Q53" s="266">
        <v>30</v>
      </c>
      <c r="R53" s="217">
        <v>27</v>
      </c>
      <c r="S53" s="217">
        <v>25</v>
      </c>
      <c r="T53" s="20">
        <v>34</v>
      </c>
      <c r="U53" s="185"/>
      <c r="V53" s="296">
        <v>25</v>
      </c>
      <c r="W53" s="266">
        <v>21</v>
      </c>
      <c r="X53" s="266">
        <v>10</v>
      </c>
      <c r="Y53" s="185">
        <v>4</v>
      </c>
      <c r="Z53" s="302">
        <v>17</v>
      </c>
      <c r="AA53" s="237">
        <v>25</v>
      </c>
      <c r="AB53" s="237">
        <v>26</v>
      </c>
      <c r="AC53" s="237">
        <v>20</v>
      </c>
      <c r="AD53" s="237">
        <v>25</v>
      </c>
      <c r="AE53" s="201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x14ac:dyDescent="0.25">
      <c r="A54"/>
      <c r="B54" s="186">
        <v>10</v>
      </c>
      <c r="C54" s="218">
        <v>31</v>
      </c>
      <c r="D54" s="218"/>
      <c r="E54" s="218"/>
      <c r="F54" s="218">
        <v>26</v>
      </c>
      <c r="G54" s="313">
        <v>32</v>
      </c>
      <c r="H54" s="218"/>
      <c r="I54" s="324"/>
      <c r="J54" s="252">
        <v>25</v>
      </c>
      <c r="K54" s="190"/>
      <c r="L54" s="349">
        <v>14</v>
      </c>
      <c r="M54" s="218"/>
      <c r="N54" s="218"/>
      <c r="O54" s="218">
        <v>23</v>
      </c>
      <c r="P54" s="218"/>
      <c r="Q54" s="267">
        <v>30</v>
      </c>
      <c r="R54" s="218">
        <v>27</v>
      </c>
      <c r="S54" s="218">
        <v>20</v>
      </c>
      <c r="T54" s="23">
        <v>35</v>
      </c>
      <c r="U54" s="187"/>
      <c r="V54" s="187"/>
      <c r="W54" s="218"/>
      <c r="X54" s="218">
        <v>7</v>
      </c>
      <c r="Y54" s="187"/>
      <c r="Z54" s="238"/>
      <c r="AA54" s="238"/>
      <c r="AB54" s="238">
        <v>34</v>
      </c>
      <c r="AC54" s="238">
        <v>20</v>
      </c>
      <c r="AD54" s="238">
        <v>25</v>
      </c>
      <c r="AE54" s="201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6.5" thickBot="1" x14ac:dyDescent="0.3">
      <c r="A55"/>
      <c r="B55" s="191">
        <v>10</v>
      </c>
      <c r="C55" s="220"/>
      <c r="D55" s="220"/>
      <c r="E55" s="220"/>
      <c r="F55" s="220">
        <v>25</v>
      </c>
      <c r="G55" s="319"/>
      <c r="H55" s="220"/>
      <c r="I55" s="325"/>
      <c r="J55" s="253">
        <v>22</v>
      </c>
      <c r="K55" s="202"/>
      <c r="L55" s="354">
        <v>25</v>
      </c>
      <c r="M55" s="220"/>
      <c r="N55" s="220"/>
      <c r="O55" s="220"/>
      <c r="P55" s="220"/>
      <c r="Q55" s="220"/>
      <c r="R55" s="220"/>
      <c r="S55" s="220"/>
      <c r="T55" s="26"/>
      <c r="U55" s="192"/>
      <c r="V55" s="192"/>
      <c r="W55" s="220"/>
      <c r="X55" s="220">
        <v>7</v>
      </c>
      <c r="Y55" s="192"/>
      <c r="Z55" s="241"/>
      <c r="AA55" s="241"/>
      <c r="AB55" s="241"/>
      <c r="AC55" s="241"/>
      <c r="AD55" s="241">
        <v>25</v>
      </c>
      <c r="AE55" s="207">
        <f>SUM(C53:AD55)</f>
        <v>1113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x14ac:dyDescent="0.25">
      <c r="A56"/>
      <c r="B56" s="193">
        <v>11</v>
      </c>
      <c r="C56" s="221">
        <v>30</v>
      </c>
      <c r="D56" s="221">
        <v>24</v>
      </c>
      <c r="E56" s="261">
        <v>21</v>
      </c>
      <c r="F56" s="261">
        <v>25</v>
      </c>
      <c r="G56" s="315">
        <v>26</v>
      </c>
      <c r="H56" s="261">
        <v>20</v>
      </c>
      <c r="I56" s="327">
        <v>23</v>
      </c>
      <c r="J56" s="254">
        <v>27</v>
      </c>
      <c r="K56" s="342">
        <v>27</v>
      </c>
      <c r="L56" s="351">
        <v>12</v>
      </c>
      <c r="M56" s="261">
        <v>25</v>
      </c>
      <c r="N56" s="261">
        <v>30</v>
      </c>
      <c r="O56" s="361">
        <v>26</v>
      </c>
      <c r="P56" s="261">
        <v>23</v>
      </c>
      <c r="Q56" s="261">
        <v>30</v>
      </c>
      <c r="R56" s="261">
        <v>28</v>
      </c>
      <c r="S56" s="261">
        <v>20</v>
      </c>
      <c r="T56" s="277">
        <v>27</v>
      </c>
      <c r="U56" s="177"/>
      <c r="V56" s="291">
        <v>24</v>
      </c>
      <c r="W56" s="261">
        <v>19</v>
      </c>
      <c r="X56" s="261"/>
      <c r="Y56" s="177">
        <v>0</v>
      </c>
      <c r="Z56" s="236">
        <v>19</v>
      </c>
      <c r="AA56" s="236">
        <v>28</v>
      </c>
      <c r="AB56" s="236">
        <v>27</v>
      </c>
      <c r="AC56" s="236">
        <v>25</v>
      </c>
      <c r="AD56" s="236">
        <v>30</v>
      </c>
      <c r="AE56" s="199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x14ac:dyDescent="0.25">
      <c r="A57"/>
      <c r="B57" s="175">
        <v>11</v>
      </c>
      <c r="C57" s="214">
        <v>33</v>
      </c>
      <c r="D57" s="214"/>
      <c r="E57" s="259"/>
      <c r="F57" s="259">
        <v>22</v>
      </c>
      <c r="G57" s="308">
        <v>26</v>
      </c>
      <c r="H57" s="259"/>
      <c r="I57" s="323"/>
      <c r="J57" s="242">
        <v>28</v>
      </c>
      <c r="K57" s="330"/>
      <c r="L57" s="343">
        <v>24</v>
      </c>
      <c r="M57" s="259"/>
      <c r="N57" s="259"/>
      <c r="O57" s="214">
        <v>21</v>
      </c>
      <c r="P57" s="259"/>
      <c r="Q57" s="259">
        <v>26</v>
      </c>
      <c r="R57" s="259">
        <v>30</v>
      </c>
      <c r="S57" s="259">
        <v>23</v>
      </c>
      <c r="T57" s="275">
        <v>28</v>
      </c>
      <c r="U57" s="169"/>
      <c r="V57" s="281"/>
      <c r="W57" s="259"/>
      <c r="X57" s="259"/>
      <c r="Y57" s="169"/>
      <c r="Z57" s="229"/>
      <c r="AA57" s="229"/>
      <c r="AB57" s="229">
        <v>33</v>
      </c>
      <c r="AC57" s="229"/>
      <c r="AD57" s="229">
        <v>34</v>
      </c>
      <c r="AE57" s="199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x14ac:dyDescent="0.25">
      <c r="A58"/>
      <c r="B58" s="179">
        <v>11</v>
      </c>
      <c r="C58" s="215"/>
      <c r="D58" s="215"/>
      <c r="E58" s="258"/>
      <c r="F58" s="258">
        <v>23</v>
      </c>
      <c r="G58" s="321"/>
      <c r="H58" s="258"/>
      <c r="I58" s="329"/>
      <c r="J58" s="243">
        <v>20</v>
      </c>
      <c r="K58" s="331"/>
      <c r="L58" s="344">
        <v>18</v>
      </c>
      <c r="M58" s="258"/>
      <c r="N58" s="258"/>
      <c r="O58" s="258"/>
      <c r="P58" s="258"/>
      <c r="Q58" s="258">
        <v>24</v>
      </c>
      <c r="R58" s="258"/>
      <c r="S58" s="258"/>
      <c r="T58" s="276"/>
      <c r="U58" s="180"/>
      <c r="V58" s="282"/>
      <c r="W58" s="258"/>
      <c r="X58" s="258"/>
      <c r="Y58" s="180"/>
      <c r="Z58" s="230"/>
      <c r="AA58" s="230"/>
      <c r="AB58" s="230">
        <v>19</v>
      </c>
      <c r="AC58" s="306"/>
      <c r="AD58" s="230"/>
      <c r="AE58" s="199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16.5" thickBot="1" x14ac:dyDescent="0.3">
      <c r="A59"/>
      <c r="B59" s="179" t="s">
        <v>29</v>
      </c>
      <c r="C59" s="216"/>
      <c r="D59" s="216"/>
      <c r="E59" s="257"/>
      <c r="F59" s="257"/>
      <c r="G59" s="320"/>
      <c r="H59" s="257"/>
      <c r="I59" s="326"/>
      <c r="J59" s="257"/>
      <c r="K59" s="341"/>
      <c r="L59" s="352"/>
      <c r="M59" s="257"/>
      <c r="N59" s="257"/>
      <c r="O59" s="257"/>
      <c r="P59" s="257"/>
      <c r="Q59" s="257"/>
      <c r="R59" s="257"/>
      <c r="S59" s="257"/>
      <c r="T59" s="278"/>
      <c r="U59" s="182"/>
      <c r="V59" s="290"/>
      <c r="W59" s="257"/>
      <c r="X59" s="257"/>
      <c r="Y59" s="182"/>
      <c r="Z59" s="231"/>
      <c r="AA59" s="231"/>
      <c r="AB59" s="231"/>
      <c r="AC59" s="274"/>
      <c r="AD59" s="231">
        <v>139</v>
      </c>
      <c r="AE59" s="200">
        <f>SUM(C56:AD59)</f>
        <v>1187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16.5" thickBot="1" x14ac:dyDescent="0.3">
      <c r="A60"/>
      <c r="B60" s="196" t="s">
        <v>30</v>
      </c>
      <c r="C60" s="223">
        <f>SUM(C53:C59)</f>
        <v>124</v>
      </c>
      <c r="D60" s="223">
        <f>SUM(D53:D59)</f>
        <v>50</v>
      </c>
      <c r="E60" s="223">
        <f>SUM(E53:E59)</f>
        <v>41</v>
      </c>
      <c r="F60" s="223">
        <f>F53+F54+F55+F56+F57+F58</f>
        <v>147</v>
      </c>
      <c r="G60" s="322">
        <f t="shared" ref="G60:Q60" si="2">SUM(G53:G59)</f>
        <v>116</v>
      </c>
      <c r="H60" s="223">
        <f t="shared" si="2"/>
        <v>47</v>
      </c>
      <c r="I60" s="223">
        <f t="shared" si="2"/>
        <v>53</v>
      </c>
      <c r="J60" s="223">
        <f t="shared" si="2"/>
        <v>147</v>
      </c>
      <c r="K60" s="197">
        <f t="shared" si="2"/>
        <v>61</v>
      </c>
      <c r="L60" s="355">
        <f t="shared" si="2"/>
        <v>114</v>
      </c>
      <c r="M60" s="223">
        <f t="shared" si="2"/>
        <v>49</v>
      </c>
      <c r="N60" s="223">
        <f t="shared" si="2"/>
        <v>63</v>
      </c>
      <c r="O60" s="223">
        <f t="shared" si="2"/>
        <v>92</v>
      </c>
      <c r="P60" s="223">
        <f t="shared" si="2"/>
        <v>44</v>
      </c>
      <c r="Q60" s="223">
        <f t="shared" si="2"/>
        <v>140</v>
      </c>
      <c r="R60" s="223">
        <v>112</v>
      </c>
      <c r="S60" s="223">
        <f>SUM(S53:S59)</f>
        <v>88</v>
      </c>
      <c r="T60" s="38">
        <f t="shared" ref="T60:AD60" si="3">SUM(T53:T59)</f>
        <v>124</v>
      </c>
      <c r="U60" s="197">
        <f t="shared" si="3"/>
        <v>0</v>
      </c>
      <c r="V60" s="223">
        <f t="shared" si="3"/>
        <v>49</v>
      </c>
      <c r="W60" s="223">
        <f t="shared" si="3"/>
        <v>40</v>
      </c>
      <c r="X60" s="223">
        <f t="shared" si="3"/>
        <v>24</v>
      </c>
      <c r="Y60" s="197">
        <f t="shared" si="3"/>
        <v>4</v>
      </c>
      <c r="Z60" s="223">
        <f t="shared" si="3"/>
        <v>36</v>
      </c>
      <c r="AA60" s="223">
        <f t="shared" si="3"/>
        <v>53</v>
      </c>
      <c r="AB60" s="223">
        <f t="shared" si="3"/>
        <v>139</v>
      </c>
      <c r="AC60" s="223">
        <f t="shared" si="3"/>
        <v>65</v>
      </c>
      <c r="AD60" s="223">
        <f t="shared" si="3"/>
        <v>278</v>
      </c>
      <c r="AE60" s="197">
        <f>SUM(AE54:AE59)</f>
        <v>2300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>
        <v>22920</v>
      </c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178" customFormat="1" x14ac:dyDescent="0.25">
      <c r="B62" s="384" t="s">
        <v>81</v>
      </c>
      <c r="C62" s="385">
        <f t="shared" ref="C62:AE62" si="4">C26+C52+C60</f>
        <v>1195</v>
      </c>
      <c r="D62" s="385">
        <f t="shared" si="4"/>
        <v>992</v>
      </c>
      <c r="E62" s="385">
        <f t="shared" si="4"/>
        <v>724</v>
      </c>
      <c r="F62" s="385">
        <f t="shared" si="4"/>
        <v>349</v>
      </c>
      <c r="G62" s="385">
        <f t="shared" si="4"/>
        <v>1102</v>
      </c>
      <c r="H62" s="385">
        <f t="shared" si="4"/>
        <v>536</v>
      </c>
      <c r="I62" s="385">
        <f t="shared" si="4"/>
        <v>562</v>
      </c>
      <c r="J62" s="385">
        <f t="shared" si="4"/>
        <v>1349</v>
      </c>
      <c r="K62" s="385">
        <f t="shared" si="4"/>
        <v>922</v>
      </c>
      <c r="L62" s="385">
        <f t="shared" si="4"/>
        <v>1184</v>
      </c>
      <c r="M62" s="385">
        <f t="shared" si="4"/>
        <v>677</v>
      </c>
      <c r="N62" s="385">
        <f t="shared" si="4"/>
        <v>812</v>
      </c>
      <c r="O62" s="385">
        <f t="shared" si="4"/>
        <v>879</v>
      </c>
      <c r="P62" s="385">
        <f t="shared" si="4"/>
        <v>598</v>
      </c>
      <c r="Q62" s="385">
        <f t="shared" si="4"/>
        <v>1357</v>
      </c>
      <c r="R62" s="385">
        <f t="shared" si="4"/>
        <v>1394</v>
      </c>
      <c r="S62" s="385">
        <f t="shared" si="4"/>
        <v>818</v>
      </c>
      <c r="T62" s="385">
        <f t="shared" si="4"/>
        <v>1370</v>
      </c>
      <c r="U62" s="385">
        <f t="shared" si="4"/>
        <v>365</v>
      </c>
      <c r="V62" s="385">
        <f t="shared" si="4"/>
        <v>555</v>
      </c>
      <c r="W62" s="385">
        <f t="shared" si="4"/>
        <v>684</v>
      </c>
      <c r="X62" s="385">
        <f t="shared" si="4"/>
        <v>165</v>
      </c>
      <c r="Y62" s="385">
        <f t="shared" si="4"/>
        <v>120</v>
      </c>
      <c r="Z62" s="385">
        <f t="shared" si="4"/>
        <v>451</v>
      </c>
      <c r="AA62" s="385">
        <f t="shared" si="4"/>
        <v>555</v>
      </c>
      <c r="AB62" s="385">
        <f t="shared" si="4"/>
        <v>1279</v>
      </c>
      <c r="AC62" s="385">
        <f t="shared" si="4"/>
        <v>770</v>
      </c>
      <c r="AD62" s="385">
        <f t="shared" si="4"/>
        <v>1439</v>
      </c>
      <c r="AE62" s="385">
        <f t="shared" si="4"/>
        <v>23203</v>
      </c>
      <c r="AF62" s="178" t="s">
        <v>82</v>
      </c>
      <c r="AH62" s="178">
        <f>AC62+S62+V62+I62+Z62+K62+M62+N62+AA62+U62</f>
        <v>6487</v>
      </c>
    </row>
    <row r="63" spans="1:256" x14ac:dyDescent="0.25">
      <c r="A63"/>
      <c r="B63" s="155"/>
      <c r="C63"/>
      <c r="D63"/>
      <c r="E63"/>
      <c r="F63"/>
      <c r="G63"/>
      <c r="H63"/>
      <c r="I63"/>
      <c r="J63"/>
      <c r="K63"/>
      <c r="L63" s="159">
        <f>SUM(L6:L9,L14:L15,L18:L19,L23,L29:L30,L34:L35,L39:L40,L44:L45,L49,L55)</f>
        <v>539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 s="160"/>
    </row>
    <row r="64" spans="1:256" ht="15" customHeight="1" x14ac:dyDescent="0.25">
      <c r="B64" s="380" t="s">
        <v>83</v>
      </c>
      <c r="C64" s="373">
        <v>40</v>
      </c>
      <c r="D64" s="373">
        <v>34</v>
      </c>
      <c r="E64" s="373">
        <v>27</v>
      </c>
      <c r="F64" s="373">
        <v>15</v>
      </c>
      <c r="G64" s="373">
        <v>39</v>
      </c>
      <c r="H64" s="373">
        <v>21</v>
      </c>
      <c r="I64" s="373">
        <v>21</v>
      </c>
      <c r="J64" s="373">
        <v>48</v>
      </c>
      <c r="K64" s="375">
        <v>32</v>
      </c>
      <c r="L64" s="373">
        <v>48</v>
      </c>
      <c r="M64" s="373">
        <v>26</v>
      </c>
      <c r="N64" s="373">
        <v>29</v>
      </c>
      <c r="O64" s="373">
        <v>32</v>
      </c>
      <c r="P64" s="373">
        <v>22</v>
      </c>
      <c r="Q64" s="373">
        <v>46</v>
      </c>
      <c r="R64" s="373">
        <v>45</v>
      </c>
      <c r="S64" s="373">
        <v>33</v>
      </c>
      <c r="T64" s="375">
        <v>45</v>
      </c>
      <c r="U64" s="373">
        <v>14</v>
      </c>
      <c r="V64" s="373">
        <v>21</v>
      </c>
      <c r="W64" s="373">
        <v>28</v>
      </c>
      <c r="X64" s="373">
        <v>17</v>
      </c>
      <c r="Y64" s="373">
        <v>16</v>
      </c>
      <c r="Z64" s="373">
        <v>18</v>
      </c>
      <c r="AA64" s="373">
        <v>20</v>
      </c>
      <c r="AB64" s="373">
        <v>45</v>
      </c>
      <c r="AC64" s="373">
        <v>30</v>
      </c>
      <c r="AD64" s="373">
        <v>43</v>
      </c>
      <c r="AE64" s="212">
        <f>SUM(C64:AD64)</f>
        <v>855</v>
      </c>
    </row>
    <row r="65" spans="1:31" ht="15" customHeight="1" x14ac:dyDescent="0.25">
      <c r="B65" s="381" t="s">
        <v>57</v>
      </c>
      <c r="C65" s="382">
        <f t="shared" ref="C65:Q65" si="5">C62/C64</f>
        <v>29.875</v>
      </c>
      <c r="D65" s="382">
        <f t="shared" si="5"/>
        <v>29.176470588235293</v>
      </c>
      <c r="E65" s="382">
        <f t="shared" si="5"/>
        <v>26.814814814814813</v>
      </c>
      <c r="F65" s="382">
        <f t="shared" si="5"/>
        <v>23.266666666666666</v>
      </c>
      <c r="G65" s="382">
        <f t="shared" si="5"/>
        <v>28.256410256410255</v>
      </c>
      <c r="H65" s="383">
        <f t="shared" si="5"/>
        <v>25.523809523809526</v>
      </c>
      <c r="I65" s="382">
        <f t="shared" si="5"/>
        <v>26.761904761904763</v>
      </c>
      <c r="J65" s="382">
        <f t="shared" si="5"/>
        <v>28.104166666666668</v>
      </c>
      <c r="K65" s="382">
        <f t="shared" si="5"/>
        <v>28.8125</v>
      </c>
      <c r="L65" s="383">
        <f t="shared" si="5"/>
        <v>24.666666666666668</v>
      </c>
      <c r="M65" s="382">
        <f t="shared" si="5"/>
        <v>26.03846153846154</v>
      </c>
      <c r="N65" s="382">
        <f t="shared" si="5"/>
        <v>28</v>
      </c>
      <c r="O65" s="382">
        <f t="shared" si="5"/>
        <v>27.46875</v>
      </c>
      <c r="P65" s="382">
        <f t="shared" si="5"/>
        <v>27.181818181818183</v>
      </c>
      <c r="Q65" s="382">
        <f t="shared" si="5"/>
        <v>29.5</v>
      </c>
      <c r="R65" s="382">
        <v>30</v>
      </c>
      <c r="S65" s="382">
        <f t="shared" ref="S65:AE65" si="6">S62/S64</f>
        <v>24.787878787878789</v>
      </c>
      <c r="T65" s="382">
        <f t="shared" si="6"/>
        <v>30.444444444444443</v>
      </c>
      <c r="U65" s="382">
        <f t="shared" si="6"/>
        <v>26.071428571428573</v>
      </c>
      <c r="V65" s="382">
        <f t="shared" si="6"/>
        <v>26.428571428571427</v>
      </c>
      <c r="W65" s="383">
        <f t="shared" si="6"/>
        <v>24.428571428571427</v>
      </c>
      <c r="X65" s="382">
        <f t="shared" si="6"/>
        <v>9.7058823529411757</v>
      </c>
      <c r="Y65" s="382">
        <f t="shared" si="6"/>
        <v>7.5</v>
      </c>
      <c r="Z65" s="383">
        <f t="shared" si="6"/>
        <v>25.055555555555557</v>
      </c>
      <c r="AA65" s="382">
        <f t="shared" si="6"/>
        <v>27.75</v>
      </c>
      <c r="AB65" s="382">
        <f t="shared" si="6"/>
        <v>28.422222222222221</v>
      </c>
      <c r="AC65" s="382">
        <f t="shared" si="6"/>
        <v>25.666666666666668</v>
      </c>
      <c r="AD65" s="382">
        <f t="shared" si="6"/>
        <v>33.465116279069768</v>
      </c>
      <c r="AE65" s="382">
        <f t="shared" si="6"/>
        <v>27.138011695906432</v>
      </c>
    </row>
    <row r="66" spans="1:31" x14ac:dyDescent="0.25">
      <c r="A66"/>
      <c r="B66" s="155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x14ac:dyDescent="0.25">
      <c r="A67"/>
      <c r="B67" s="155"/>
      <c r="C67"/>
      <c r="D67"/>
      <c r="E67"/>
      <c r="F67"/>
      <c r="G67" s="160"/>
      <c r="H67"/>
      <c r="I67"/>
      <c r="J67" s="160"/>
      <c r="K67" s="211"/>
      <c r="L67"/>
      <c r="M67" s="160"/>
      <c r="N67"/>
      <c r="O67"/>
      <c r="P67"/>
      <c r="Q67"/>
      <c r="R67"/>
      <c r="S67"/>
      <c r="T67"/>
      <c r="U67"/>
      <c r="V67" s="160"/>
      <c r="W67"/>
      <c r="X67"/>
      <c r="Y67"/>
      <c r="Z67"/>
      <c r="AA67"/>
      <c r="AB67"/>
      <c r="AC67"/>
      <c r="AD67" s="160"/>
      <c r="AE67" s="210"/>
    </row>
    <row r="68" spans="1:31" x14ac:dyDescent="0.25">
      <c r="A68"/>
      <c r="B68" s="373">
        <v>20162017</v>
      </c>
      <c r="C68" s="373">
        <v>1191</v>
      </c>
      <c r="D68" s="378">
        <v>923</v>
      </c>
      <c r="E68" s="366">
        <v>698</v>
      </c>
      <c r="F68" s="366">
        <v>359</v>
      </c>
      <c r="G68" s="366">
        <v>1135</v>
      </c>
      <c r="H68" s="366">
        <v>499</v>
      </c>
      <c r="I68" s="366">
        <v>546</v>
      </c>
      <c r="J68" s="366">
        <v>1281</v>
      </c>
      <c r="K68" s="367">
        <v>940</v>
      </c>
      <c r="L68" s="366">
        <v>1002</v>
      </c>
      <c r="M68" s="366">
        <v>707</v>
      </c>
      <c r="N68" s="366">
        <v>800</v>
      </c>
      <c r="O68" s="366">
        <v>852</v>
      </c>
      <c r="P68" s="366">
        <v>575</v>
      </c>
      <c r="Q68" s="366">
        <v>1316</v>
      </c>
      <c r="R68" s="366">
        <v>1324</v>
      </c>
      <c r="S68" s="366">
        <v>598</v>
      </c>
      <c r="T68" s="367">
        <v>1289</v>
      </c>
      <c r="U68" s="366">
        <v>390</v>
      </c>
      <c r="V68" s="366">
        <v>545</v>
      </c>
      <c r="W68" s="366">
        <v>666</v>
      </c>
      <c r="X68" s="366">
        <v>162</v>
      </c>
      <c r="Y68" s="366">
        <v>127</v>
      </c>
      <c r="Z68" s="366">
        <v>463</v>
      </c>
      <c r="AA68" s="366">
        <v>552</v>
      </c>
      <c r="AB68" s="366">
        <v>1257</v>
      </c>
      <c r="AC68" s="366">
        <v>747</v>
      </c>
      <c r="AD68" s="366">
        <v>1206</v>
      </c>
      <c r="AE68" s="368">
        <v>22150</v>
      </c>
    </row>
    <row r="69" spans="1:31" x14ac:dyDescent="0.25">
      <c r="B69" s="373" t="s">
        <v>84</v>
      </c>
      <c r="C69" s="373">
        <f t="shared" ref="C69:AE69" si="7">C62-C68</f>
        <v>4</v>
      </c>
      <c r="D69" s="379">
        <f t="shared" si="7"/>
        <v>69</v>
      </c>
      <c r="E69" s="369">
        <f t="shared" si="7"/>
        <v>26</v>
      </c>
      <c r="F69" s="366">
        <f t="shared" si="7"/>
        <v>-10</v>
      </c>
      <c r="G69" s="370">
        <f t="shared" si="7"/>
        <v>-33</v>
      </c>
      <c r="H69" s="366">
        <f t="shared" si="7"/>
        <v>37</v>
      </c>
      <c r="I69" s="366">
        <f t="shared" si="7"/>
        <v>16</v>
      </c>
      <c r="J69" s="369">
        <f t="shared" si="7"/>
        <v>68</v>
      </c>
      <c r="K69" s="370">
        <f t="shared" si="7"/>
        <v>-18</v>
      </c>
      <c r="L69" s="369">
        <f t="shared" si="7"/>
        <v>182</v>
      </c>
      <c r="M69" s="370">
        <f t="shared" si="7"/>
        <v>-30</v>
      </c>
      <c r="N69" s="366">
        <f t="shared" si="7"/>
        <v>12</v>
      </c>
      <c r="O69" s="366">
        <f t="shared" si="7"/>
        <v>27</v>
      </c>
      <c r="P69" s="369">
        <f t="shared" si="7"/>
        <v>23</v>
      </c>
      <c r="Q69" s="369">
        <f t="shared" si="7"/>
        <v>41</v>
      </c>
      <c r="R69" s="369">
        <f t="shared" si="7"/>
        <v>70</v>
      </c>
      <c r="S69" s="369">
        <f t="shared" si="7"/>
        <v>220</v>
      </c>
      <c r="T69" s="366">
        <f t="shared" si="7"/>
        <v>81</v>
      </c>
      <c r="U69" s="366">
        <f t="shared" si="7"/>
        <v>-25</v>
      </c>
      <c r="V69" s="366">
        <f t="shared" si="7"/>
        <v>10</v>
      </c>
      <c r="W69" s="369">
        <f t="shared" si="7"/>
        <v>18</v>
      </c>
      <c r="X69" s="366">
        <f t="shared" si="7"/>
        <v>3</v>
      </c>
      <c r="Y69" s="366">
        <f t="shared" si="7"/>
        <v>-7</v>
      </c>
      <c r="Z69" s="370">
        <f t="shared" si="7"/>
        <v>-12</v>
      </c>
      <c r="AA69" s="366">
        <f t="shared" si="7"/>
        <v>3</v>
      </c>
      <c r="AB69" s="369">
        <f t="shared" si="7"/>
        <v>22</v>
      </c>
      <c r="AC69" s="366">
        <f t="shared" si="7"/>
        <v>23</v>
      </c>
      <c r="AD69" s="369">
        <f t="shared" si="7"/>
        <v>233</v>
      </c>
      <c r="AE69" s="366">
        <f t="shared" si="7"/>
        <v>1053</v>
      </c>
    </row>
    <row r="70" spans="1:31" x14ac:dyDescent="0.25">
      <c r="B70" s="371"/>
      <c r="C70" s="371"/>
      <c r="D70" s="208"/>
      <c r="E70" s="208"/>
      <c r="F70" s="208"/>
      <c r="G70" s="371"/>
      <c r="H70" s="208"/>
      <c r="I70" s="208"/>
      <c r="J70" s="371"/>
      <c r="K70" s="371"/>
      <c r="L70" s="208"/>
      <c r="M70" s="371"/>
      <c r="N70" s="208"/>
      <c r="O70" s="371"/>
      <c r="P70" s="208"/>
      <c r="Q70" s="208"/>
      <c r="R70" s="208"/>
      <c r="S70" s="208"/>
      <c r="T70" s="209"/>
      <c r="U70" s="208"/>
      <c r="V70" s="371"/>
      <c r="W70" s="208"/>
      <c r="X70" s="208"/>
      <c r="Y70" s="208"/>
      <c r="Z70" s="208"/>
      <c r="AA70" s="208"/>
      <c r="AB70" s="208"/>
      <c r="AC70" s="208"/>
      <c r="AD70" s="371"/>
      <c r="AE70" s="371"/>
    </row>
    <row r="71" spans="1:31" x14ac:dyDescent="0.25">
      <c r="B71" s="372" t="s">
        <v>85</v>
      </c>
      <c r="C71" s="372">
        <v>132</v>
      </c>
      <c r="D71" s="373"/>
      <c r="E71" s="373"/>
      <c r="F71" s="373"/>
      <c r="G71" s="372">
        <v>27</v>
      </c>
      <c r="H71" s="373"/>
      <c r="I71" s="373"/>
      <c r="J71" s="372">
        <v>389</v>
      </c>
      <c r="K71" s="374">
        <v>202</v>
      </c>
      <c r="L71" s="373"/>
      <c r="M71" s="372">
        <v>15</v>
      </c>
      <c r="N71" s="373"/>
      <c r="O71" s="372">
        <v>47</v>
      </c>
      <c r="P71" s="373"/>
      <c r="Q71" s="373"/>
      <c r="R71" s="373"/>
      <c r="S71" s="373"/>
      <c r="T71" s="375"/>
      <c r="U71" s="373"/>
      <c r="V71" s="372">
        <v>235</v>
      </c>
      <c r="W71" s="373"/>
      <c r="X71" s="373"/>
      <c r="Y71" s="373"/>
      <c r="Z71" s="373"/>
      <c r="AA71" s="373"/>
      <c r="AB71" s="373"/>
      <c r="AC71" s="373"/>
      <c r="AD71" s="372">
        <v>148</v>
      </c>
      <c r="AE71" s="372">
        <f>SUM(C71:AD71)</f>
        <v>1195</v>
      </c>
    </row>
    <row r="72" spans="1:31" x14ac:dyDescent="0.25">
      <c r="B72" s="373" t="s">
        <v>63</v>
      </c>
      <c r="C72" s="373">
        <v>132</v>
      </c>
      <c r="D72" s="373"/>
      <c r="E72" s="373"/>
      <c r="F72" s="373"/>
      <c r="G72" s="373">
        <v>27</v>
      </c>
      <c r="H72" s="373"/>
      <c r="I72" s="373"/>
      <c r="J72" s="373">
        <v>280</v>
      </c>
      <c r="K72" s="373">
        <v>202</v>
      </c>
      <c r="L72" s="373"/>
      <c r="M72" s="373">
        <v>15</v>
      </c>
      <c r="N72" s="373"/>
      <c r="O72" s="373">
        <v>47</v>
      </c>
      <c r="P72" s="373"/>
      <c r="Q72" s="373"/>
      <c r="R72" s="373"/>
      <c r="S72" s="373"/>
      <c r="T72" s="373"/>
      <c r="U72" s="373"/>
      <c r="V72" s="373">
        <v>113</v>
      </c>
      <c r="W72" s="373"/>
      <c r="X72" s="373"/>
      <c r="Y72" s="373"/>
      <c r="Z72" s="373"/>
      <c r="AA72" s="373"/>
      <c r="AB72" s="373"/>
      <c r="AC72" s="373"/>
      <c r="AD72" s="373">
        <v>148</v>
      </c>
      <c r="AE72" s="373">
        <f>SUM(C72:AD72)</f>
        <v>964</v>
      </c>
    </row>
    <row r="73" spans="1:31" x14ac:dyDescent="0.25">
      <c r="B73" s="373" t="s">
        <v>64</v>
      </c>
      <c r="C73" s="373"/>
      <c r="D73" s="373"/>
      <c r="E73" s="373"/>
      <c r="F73" s="373"/>
      <c r="G73" s="373"/>
      <c r="H73" s="373"/>
      <c r="I73" s="373"/>
      <c r="J73" s="373">
        <v>109</v>
      </c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>
        <v>122</v>
      </c>
      <c r="W73" s="373"/>
      <c r="X73" s="373"/>
      <c r="Y73" s="373"/>
      <c r="Z73" s="373"/>
      <c r="AA73" s="373"/>
      <c r="AB73" s="373"/>
      <c r="AC73" s="373"/>
      <c r="AD73" s="373"/>
      <c r="AE73" s="373">
        <f>SUM(C73:AD73)</f>
        <v>231</v>
      </c>
    </row>
    <row r="74" spans="1:31" x14ac:dyDescent="0.25">
      <c r="B74" s="376" t="s">
        <v>87</v>
      </c>
      <c r="C74" s="373"/>
      <c r="D74" s="373"/>
      <c r="E74" s="373"/>
      <c r="F74" s="373"/>
      <c r="G74" s="373"/>
      <c r="H74" s="373"/>
      <c r="I74" s="373"/>
      <c r="J74" s="373"/>
      <c r="K74" s="375"/>
      <c r="L74" s="373"/>
      <c r="M74" s="373"/>
      <c r="N74" s="373"/>
      <c r="O74" s="373"/>
      <c r="P74" s="373"/>
      <c r="Q74" s="373"/>
      <c r="R74" s="373"/>
      <c r="S74" s="377">
        <v>218</v>
      </c>
      <c r="T74" s="375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7">
        <v>218</v>
      </c>
    </row>
  </sheetData>
  <sheetProtection selectLockedCells="1" selectUnlockedCells="1"/>
  <mergeCells count="12">
    <mergeCell ref="B1:Y1"/>
    <mergeCell ref="Z1:AD1"/>
    <mergeCell ref="F3:F9"/>
    <mergeCell ref="AE3:AE9"/>
    <mergeCell ref="F10:F15"/>
    <mergeCell ref="AE10:AE15"/>
    <mergeCell ref="AE16:AE20"/>
    <mergeCell ref="F21:F25"/>
    <mergeCell ref="AE21:AE25"/>
    <mergeCell ref="F27:F31"/>
    <mergeCell ref="F32:F36"/>
    <mergeCell ref="F16:F20"/>
  </mergeCells>
  <pageMargins left="0.51180555555555551" right="0.51180555555555551" top="0.15763888888888888" bottom="0.15763888888888888" header="0.51180555555555551" footer="0.51180555555555551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zoomScale="70" zoomScaleNormal="70" workbookViewId="0">
      <selection activeCell="S61" sqref="S61"/>
    </sheetView>
  </sheetViews>
  <sheetFormatPr defaultRowHeight="15" x14ac:dyDescent="0.25"/>
  <cols>
    <col min="1" max="1" width="8.85546875" customWidth="1"/>
    <col min="2" max="2" width="6.28515625" customWidth="1"/>
    <col min="3" max="4" width="5.42578125" customWidth="1"/>
    <col min="5" max="5" width="6" customWidth="1"/>
    <col min="6" max="6" width="6.140625" customWidth="1"/>
    <col min="7" max="7" width="5.42578125" customWidth="1"/>
    <col min="8" max="8" width="5.85546875" customWidth="1"/>
    <col min="9" max="9" width="6.140625" customWidth="1"/>
    <col min="10" max="18" width="5.85546875" customWidth="1"/>
    <col min="19" max="19" width="7.140625" customWidth="1"/>
    <col min="20" max="20" width="5.85546875" customWidth="1"/>
    <col min="21" max="21" width="5.28515625" customWidth="1"/>
    <col min="22" max="22" width="5.5703125" customWidth="1"/>
    <col min="23" max="23" width="6.28515625" customWidth="1"/>
    <col min="24" max="24" width="5.28515625" customWidth="1"/>
    <col min="25" max="26" width="5.42578125" customWidth="1"/>
    <col min="27" max="27" width="6" customWidth="1"/>
    <col min="28" max="28" width="5.42578125" customWidth="1"/>
    <col min="29" max="29" width="6.140625" customWidth="1"/>
    <col min="30" max="30" width="7.140625" customWidth="1"/>
  </cols>
  <sheetData>
    <row r="1" spans="1:32" ht="15.75" x14ac:dyDescent="0.25">
      <c r="A1" s="1399" t="s">
        <v>88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1399"/>
      <c r="N1" s="1399"/>
      <c r="O1" s="1399"/>
      <c r="P1" s="1399"/>
      <c r="Q1" s="1399"/>
      <c r="R1" s="1399"/>
      <c r="S1" s="1399"/>
      <c r="T1" s="1399"/>
      <c r="U1" s="1399"/>
      <c r="V1" s="1399"/>
      <c r="W1" s="1399"/>
      <c r="X1" s="1399"/>
      <c r="Y1" s="1400" t="s">
        <v>1</v>
      </c>
      <c r="Z1" s="1400"/>
      <c r="AA1" s="1400"/>
      <c r="AB1" s="1400"/>
      <c r="AC1" s="1400"/>
      <c r="AD1" s="386"/>
      <c r="AE1" s="387"/>
      <c r="AF1" s="387"/>
    </row>
    <row r="2" spans="1:32" ht="34.5" customHeight="1" x14ac:dyDescent="0.25">
      <c r="A2" s="399" t="s">
        <v>2</v>
      </c>
      <c r="B2" s="400" t="s">
        <v>3</v>
      </c>
      <c r="C2" s="401" t="s">
        <v>4</v>
      </c>
      <c r="D2" s="401" t="s">
        <v>5</v>
      </c>
      <c r="E2" s="401" t="s">
        <v>6</v>
      </c>
      <c r="F2" s="402" t="s">
        <v>7</v>
      </c>
      <c r="G2" s="401" t="s">
        <v>8</v>
      </c>
      <c r="H2" s="401" t="s">
        <v>9</v>
      </c>
      <c r="I2" s="400" t="s">
        <v>10</v>
      </c>
      <c r="J2" s="400" t="s">
        <v>11</v>
      </c>
      <c r="K2" s="403" t="s">
        <v>12</v>
      </c>
      <c r="L2" s="400" t="s">
        <v>13</v>
      </c>
      <c r="M2" s="401" t="s">
        <v>14</v>
      </c>
      <c r="N2" s="400" t="s">
        <v>15</v>
      </c>
      <c r="O2" s="401" t="s">
        <v>16</v>
      </c>
      <c r="P2" s="401" t="s">
        <v>17</v>
      </c>
      <c r="Q2" s="401" t="s">
        <v>18</v>
      </c>
      <c r="R2" s="401" t="s">
        <v>19</v>
      </c>
      <c r="S2" s="401" t="s">
        <v>20</v>
      </c>
      <c r="T2" s="401" t="s">
        <v>21</v>
      </c>
      <c r="U2" s="400" t="s">
        <v>59</v>
      </c>
      <c r="V2" s="401" t="s">
        <v>76</v>
      </c>
      <c r="W2" s="404" t="s">
        <v>77</v>
      </c>
      <c r="X2" s="404" t="s">
        <v>25</v>
      </c>
      <c r="Y2" s="405">
        <v>8</v>
      </c>
      <c r="Z2" s="405">
        <v>14</v>
      </c>
      <c r="AA2" s="405">
        <v>3</v>
      </c>
      <c r="AB2" s="405">
        <v>4</v>
      </c>
      <c r="AC2" s="400">
        <v>5</v>
      </c>
      <c r="AD2" s="406" t="s">
        <v>26</v>
      </c>
      <c r="AE2" s="387"/>
      <c r="AF2" s="387"/>
    </row>
    <row r="3" spans="1:32" ht="15.75" x14ac:dyDescent="0.25">
      <c r="A3" s="407">
        <v>1</v>
      </c>
      <c r="B3" s="323">
        <v>33</v>
      </c>
      <c r="C3" s="323">
        <v>29</v>
      </c>
      <c r="D3" s="401">
        <v>27</v>
      </c>
      <c r="E3" s="1401"/>
      <c r="F3" s="307">
        <v>32</v>
      </c>
      <c r="G3" s="401">
        <v>29</v>
      </c>
      <c r="H3" s="323">
        <v>37</v>
      </c>
      <c r="I3" s="401">
        <v>27</v>
      </c>
      <c r="J3" s="408">
        <v>32</v>
      </c>
      <c r="K3" s="409">
        <v>23</v>
      </c>
      <c r="L3" s="401">
        <v>30</v>
      </c>
      <c r="M3" s="401">
        <v>31</v>
      </c>
      <c r="N3" s="401">
        <v>30</v>
      </c>
      <c r="O3" s="401">
        <v>26</v>
      </c>
      <c r="P3" s="323">
        <v>35</v>
      </c>
      <c r="Q3" s="401">
        <v>34</v>
      </c>
      <c r="R3" s="401">
        <v>29</v>
      </c>
      <c r="S3" s="401">
        <v>33</v>
      </c>
      <c r="T3" s="410">
        <v>27</v>
      </c>
      <c r="U3" s="410">
        <v>29</v>
      </c>
      <c r="V3" s="401">
        <v>30</v>
      </c>
      <c r="W3" s="401">
        <v>10</v>
      </c>
      <c r="X3" s="410">
        <v>6</v>
      </c>
      <c r="Y3" s="405">
        <v>62</v>
      </c>
      <c r="Z3" s="405">
        <v>32</v>
      </c>
      <c r="AA3" s="405">
        <v>36</v>
      </c>
      <c r="AB3" s="411">
        <v>28</v>
      </c>
      <c r="AC3" s="405">
        <v>32</v>
      </c>
      <c r="AD3" s="1402">
        <f>SUM(B3:AC9)</f>
        <v>2690</v>
      </c>
      <c r="AE3" s="387"/>
      <c r="AF3" s="387"/>
    </row>
    <row r="4" spans="1:32" ht="15.75" x14ac:dyDescent="0.25">
      <c r="A4" s="407">
        <v>1</v>
      </c>
      <c r="B4" s="323">
        <v>32</v>
      </c>
      <c r="C4" s="323">
        <v>29</v>
      </c>
      <c r="D4" s="401">
        <v>27</v>
      </c>
      <c r="E4" s="1390"/>
      <c r="F4" s="307">
        <v>32</v>
      </c>
      <c r="G4" s="401">
        <v>29</v>
      </c>
      <c r="H4" s="323">
        <v>37</v>
      </c>
      <c r="I4" s="401">
        <v>30</v>
      </c>
      <c r="J4" s="408">
        <v>31</v>
      </c>
      <c r="K4" s="409">
        <v>22</v>
      </c>
      <c r="L4" s="401">
        <v>31</v>
      </c>
      <c r="M4" s="401">
        <v>32</v>
      </c>
      <c r="N4" s="401">
        <v>30</v>
      </c>
      <c r="O4" s="401">
        <v>25</v>
      </c>
      <c r="P4" s="323">
        <v>35</v>
      </c>
      <c r="Q4" s="401">
        <v>35</v>
      </c>
      <c r="R4" s="401">
        <v>28</v>
      </c>
      <c r="S4" s="401">
        <v>32</v>
      </c>
      <c r="T4" s="410">
        <v>26</v>
      </c>
      <c r="U4" s="410">
        <v>29</v>
      </c>
      <c r="V4" s="401">
        <v>30</v>
      </c>
      <c r="W4" s="401">
        <v>5</v>
      </c>
      <c r="X4" s="410">
        <v>1</v>
      </c>
      <c r="Y4" s="405"/>
      <c r="Z4" s="405">
        <v>32</v>
      </c>
      <c r="AA4" s="405">
        <v>36</v>
      </c>
      <c r="AB4" s="411">
        <v>27</v>
      </c>
      <c r="AC4" s="405">
        <v>32</v>
      </c>
      <c r="AD4" s="1393"/>
      <c r="AE4" s="387"/>
      <c r="AF4" s="387" t="s">
        <v>78</v>
      </c>
    </row>
    <row r="5" spans="1:32" ht="15.75" x14ac:dyDescent="0.25">
      <c r="A5" s="407">
        <v>1</v>
      </c>
      <c r="B5" s="323">
        <v>31</v>
      </c>
      <c r="C5" s="323">
        <v>28</v>
      </c>
      <c r="D5" s="401">
        <v>27</v>
      </c>
      <c r="E5" s="1390"/>
      <c r="F5" s="307">
        <v>32</v>
      </c>
      <c r="G5" s="401">
        <v>29</v>
      </c>
      <c r="H5" s="401"/>
      <c r="I5" s="412">
        <v>29</v>
      </c>
      <c r="J5" s="408">
        <v>32</v>
      </c>
      <c r="K5" s="409">
        <v>30</v>
      </c>
      <c r="L5" s="401"/>
      <c r="M5" s="401">
        <v>32</v>
      </c>
      <c r="N5" s="401">
        <v>29</v>
      </c>
      <c r="O5" s="401">
        <v>25</v>
      </c>
      <c r="P5" s="329">
        <v>35</v>
      </c>
      <c r="Q5" s="401">
        <v>28</v>
      </c>
      <c r="R5" s="484">
        <v>26</v>
      </c>
      <c r="S5" s="401">
        <v>32</v>
      </c>
      <c r="T5" s="410"/>
      <c r="U5" s="410"/>
      <c r="V5" s="401">
        <v>29</v>
      </c>
      <c r="W5" s="401"/>
      <c r="X5" s="410"/>
      <c r="Y5" s="405"/>
      <c r="Z5" s="405"/>
      <c r="AA5" s="405">
        <v>36</v>
      </c>
      <c r="AB5" s="411">
        <v>28</v>
      </c>
      <c r="AC5" s="405">
        <v>32</v>
      </c>
      <c r="AD5" s="1393"/>
      <c r="AE5" s="387" t="s">
        <v>79</v>
      </c>
      <c r="AF5" s="550">
        <f>SUM(B16:B19)+SUM(I10:I14)+SUM(J10:J12)+SUM(U10:U11)+SUM(AC10:AC13)+F19+I16+SUM(I18:I20)+SUM(J16:J19)+N10+N22+L23+SUM(U21:U22)</f>
        <v>969</v>
      </c>
    </row>
    <row r="6" spans="1:32" ht="15.75" x14ac:dyDescent="0.25">
      <c r="A6" s="413">
        <v>1</v>
      </c>
      <c r="B6" s="323">
        <v>32</v>
      </c>
      <c r="C6" s="329">
        <v>29</v>
      </c>
      <c r="D6" s="412">
        <v>26</v>
      </c>
      <c r="E6" s="1390"/>
      <c r="F6" s="307"/>
      <c r="G6" s="412"/>
      <c r="H6" s="412"/>
      <c r="I6" s="412">
        <v>30</v>
      </c>
      <c r="J6" s="414"/>
      <c r="K6" s="409">
        <v>30</v>
      </c>
      <c r="L6" s="412"/>
      <c r="M6" s="412"/>
      <c r="N6" s="412"/>
      <c r="O6" s="412"/>
      <c r="P6" s="329">
        <v>35</v>
      </c>
      <c r="Q6" s="412">
        <v>32</v>
      </c>
      <c r="R6" s="484">
        <v>26</v>
      </c>
      <c r="S6" s="412">
        <v>32</v>
      </c>
      <c r="T6" s="415"/>
      <c r="U6" s="415"/>
      <c r="V6" s="412"/>
      <c r="W6" s="412"/>
      <c r="X6" s="415"/>
      <c r="Y6" s="416"/>
      <c r="Z6" s="416"/>
      <c r="AA6" s="416">
        <v>36</v>
      </c>
      <c r="AB6" s="417"/>
      <c r="AC6" s="416">
        <v>32</v>
      </c>
      <c r="AD6" s="1393"/>
      <c r="AE6" s="387" t="s">
        <v>80</v>
      </c>
      <c r="AF6" s="550">
        <f>SUM(I32:I35)+SUM(U37:U38)+SUM(U42:U44)</f>
        <v>232</v>
      </c>
    </row>
    <row r="7" spans="1:32" ht="15.75" x14ac:dyDescent="0.25">
      <c r="A7" s="413">
        <v>1</v>
      </c>
      <c r="B7" s="329"/>
      <c r="C7" s="329"/>
      <c r="D7" s="412"/>
      <c r="E7" s="1390"/>
      <c r="F7" s="308"/>
      <c r="G7" s="412"/>
      <c r="H7" s="412"/>
      <c r="I7" s="412">
        <v>26</v>
      </c>
      <c r="J7" s="418"/>
      <c r="K7" s="419">
        <v>30</v>
      </c>
      <c r="L7" s="420"/>
      <c r="M7" s="412"/>
      <c r="N7" s="420"/>
      <c r="O7" s="420"/>
      <c r="P7" s="321"/>
      <c r="Q7" s="412">
        <v>31</v>
      </c>
      <c r="R7" s="420"/>
      <c r="S7" s="412">
        <v>32</v>
      </c>
      <c r="T7" s="418"/>
      <c r="U7" s="418"/>
      <c r="V7" s="412"/>
      <c r="W7" s="412"/>
      <c r="X7" s="415"/>
      <c r="Y7" s="416"/>
      <c r="Z7" s="416"/>
      <c r="AA7" s="416"/>
      <c r="AB7" s="417"/>
      <c r="AC7" s="416">
        <v>32</v>
      </c>
      <c r="AD7" s="1393"/>
      <c r="AE7" s="387"/>
      <c r="AF7" s="550">
        <f>SUM(AF5:AF6)</f>
        <v>1201</v>
      </c>
    </row>
    <row r="8" spans="1:32" ht="15.75" x14ac:dyDescent="0.25">
      <c r="A8" s="413">
        <v>1</v>
      </c>
      <c r="B8" s="329"/>
      <c r="C8" s="329"/>
      <c r="D8" s="412"/>
      <c r="E8" s="1390"/>
      <c r="F8" s="308"/>
      <c r="G8" s="412"/>
      <c r="H8" s="412"/>
      <c r="I8" s="412">
        <v>25</v>
      </c>
      <c r="J8" s="418"/>
      <c r="K8" s="419">
        <v>30</v>
      </c>
      <c r="L8" s="420"/>
      <c r="M8" s="420"/>
      <c r="N8" s="420"/>
      <c r="O8" s="420"/>
      <c r="P8" s="321"/>
      <c r="Q8" s="420"/>
      <c r="R8" s="321"/>
      <c r="S8" s="420"/>
      <c r="T8" s="418"/>
      <c r="U8" s="418"/>
      <c r="V8" s="412"/>
      <c r="W8" s="412"/>
      <c r="X8" s="415"/>
      <c r="Y8" s="416"/>
      <c r="Z8" s="416"/>
      <c r="AA8" s="416"/>
      <c r="AB8" s="416"/>
      <c r="AC8" s="416"/>
      <c r="AD8" s="1393"/>
      <c r="AE8" s="387"/>
      <c r="AF8" s="387"/>
    </row>
    <row r="9" spans="1:32" ht="16.5" thickBot="1" x14ac:dyDescent="0.3">
      <c r="A9" s="421">
        <v>1</v>
      </c>
      <c r="B9" s="326"/>
      <c r="C9" s="326"/>
      <c r="D9" s="422"/>
      <c r="E9" s="1390"/>
      <c r="F9" s="309"/>
      <c r="G9" s="422"/>
      <c r="H9" s="422"/>
      <c r="I9" s="422"/>
      <c r="J9" s="423"/>
      <c r="K9" s="424">
        <v>30</v>
      </c>
      <c r="L9" s="422"/>
      <c r="M9" s="425"/>
      <c r="N9" s="426"/>
      <c r="O9" s="422"/>
      <c r="P9" s="326"/>
      <c r="Q9" s="422"/>
      <c r="R9" s="326"/>
      <c r="S9" s="422"/>
      <c r="T9" s="427"/>
      <c r="U9" s="427"/>
      <c r="V9" s="422"/>
      <c r="W9" s="422"/>
      <c r="X9" s="428"/>
      <c r="Y9" s="429"/>
      <c r="Z9" s="429"/>
      <c r="AA9" s="429"/>
      <c r="AB9" s="429"/>
      <c r="AC9" s="429"/>
      <c r="AD9" s="1393"/>
      <c r="AE9" s="387"/>
      <c r="AF9" s="387"/>
    </row>
    <row r="10" spans="1:32" ht="15.75" x14ac:dyDescent="0.25">
      <c r="A10" s="430">
        <v>2</v>
      </c>
      <c r="B10" s="431">
        <v>36</v>
      </c>
      <c r="C10" s="431">
        <v>30</v>
      </c>
      <c r="D10" s="431">
        <v>33</v>
      </c>
      <c r="E10" s="1389"/>
      <c r="F10" s="310">
        <v>30</v>
      </c>
      <c r="G10" s="431">
        <v>28</v>
      </c>
      <c r="H10" s="310">
        <v>29</v>
      </c>
      <c r="I10" s="432">
        <v>34</v>
      </c>
      <c r="J10" s="433">
        <v>31</v>
      </c>
      <c r="K10" s="317">
        <v>18</v>
      </c>
      <c r="L10" s="431">
        <v>29</v>
      </c>
      <c r="M10" s="431">
        <v>31</v>
      </c>
      <c r="N10" s="432">
        <v>32</v>
      </c>
      <c r="O10" s="431">
        <v>24</v>
      </c>
      <c r="P10" s="434">
        <v>28</v>
      </c>
      <c r="Q10" s="431">
        <v>33</v>
      </c>
      <c r="R10" s="431">
        <v>32</v>
      </c>
      <c r="S10" s="431">
        <v>35</v>
      </c>
      <c r="T10" s="435">
        <v>27</v>
      </c>
      <c r="U10" s="436">
        <v>31</v>
      </c>
      <c r="V10" s="431">
        <v>25</v>
      </c>
      <c r="W10" s="431">
        <v>6</v>
      </c>
      <c r="X10" s="435">
        <v>7</v>
      </c>
      <c r="Y10" s="437">
        <v>26</v>
      </c>
      <c r="Z10" s="437">
        <v>31</v>
      </c>
      <c r="AA10" s="437">
        <v>28</v>
      </c>
      <c r="AB10" s="438">
        <v>28</v>
      </c>
      <c r="AC10" s="439">
        <v>37</v>
      </c>
      <c r="AD10" s="1395">
        <f>SUM(B10:AC15)</f>
        <v>2598</v>
      </c>
      <c r="AE10" s="387"/>
      <c r="AF10" s="387"/>
    </row>
    <row r="11" spans="1:32" ht="15.75" x14ac:dyDescent="0.25">
      <c r="A11" s="440">
        <v>2</v>
      </c>
      <c r="B11" s="441">
        <v>34</v>
      </c>
      <c r="C11" s="441">
        <v>31</v>
      </c>
      <c r="D11" s="441">
        <v>28</v>
      </c>
      <c r="E11" s="1390"/>
      <c r="F11" s="311">
        <v>31</v>
      </c>
      <c r="G11" s="441">
        <v>27</v>
      </c>
      <c r="H11" s="312">
        <v>32</v>
      </c>
      <c r="I11" s="442">
        <v>32</v>
      </c>
      <c r="J11" s="443">
        <v>31</v>
      </c>
      <c r="K11" s="311">
        <v>22</v>
      </c>
      <c r="L11" s="441">
        <v>28</v>
      </c>
      <c r="M11" s="441">
        <v>29</v>
      </c>
      <c r="N11" s="324">
        <v>32</v>
      </c>
      <c r="O11" s="441">
        <v>25</v>
      </c>
      <c r="P11" s="324">
        <v>32</v>
      </c>
      <c r="Q11" s="441">
        <v>35</v>
      </c>
      <c r="R11" s="441">
        <v>31</v>
      </c>
      <c r="S11" s="441">
        <v>29</v>
      </c>
      <c r="T11" s="444">
        <v>28</v>
      </c>
      <c r="U11" s="445">
        <v>31</v>
      </c>
      <c r="V11" s="441">
        <v>28</v>
      </c>
      <c r="W11" s="441">
        <v>10</v>
      </c>
      <c r="X11" s="444">
        <v>2</v>
      </c>
      <c r="Y11" s="446">
        <v>26</v>
      </c>
      <c r="Z11" s="446">
        <v>30</v>
      </c>
      <c r="AA11" s="446">
        <v>30</v>
      </c>
      <c r="AB11" s="438">
        <v>27</v>
      </c>
      <c r="AC11" s="447">
        <v>34</v>
      </c>
      <c r="AD11" s="1396"/>
      <c r="AE11" s="387"/>
      <c r="AF11" s="387"/>
    </row>
    <row r="12" spans="1:32" ht="15.75" x14ac:dyDescent="0.25">
      <c r="A12" s="440">
        <v>2</v>
      </c>
      <c r="B12" s="441">
        <v>31</v>
      </c>
      <c r="C12" s="441">
        <v>29</v>
      </c>
      <c r="D12" s="441">
        <v>30</v>
      </c>
      <c r="E12" s="1390"/>
      <c r="F12" s="312">
        <v>30</v>
      </c>
      <c r="G12" s="441"/>
      <c r="H12" s="324"/>
      <c r="I12" s="442">
        <v>35</v>
      </c>
      <c r="J12" s="448">
        <v>31</v>
      </c>
      <c r="K12" s="449">
        <v>28</v>
      </c>
      <c r="L12" s="441">
        <v>29</v>
      </c>
      <c r="M12" s="441">
        <v>33</v>
      </c>
      <c r="N12" s="324">
        <v>31</v>
      </c>
      <c r="O12" s="441">
        <v>22</v>
      </c>
      <c r="P12" s="324">
        <v>32</v>
      </c>
      <c r="Q12" s="441">
        <v>28</v>
      </c>
      <c r="R12" s="484">
        <v>31</v>
      </c>
      <c r="S12" s="441">
        <v>33</v>
      </c>
      <c r="T12" s="444"/>
      <c r="U12" s="450"/>
      <c r="V12" s="441">
        <v>27</v>
      </c>
      <c r="W12" s="441">
        <v>12</v>
      </c>
      <c r="X12" s="444"/>
      <c r="Y12" s="446"/>
      <c r="Z12" s="446"/>
      <c r="AA12" s="446">
        <v>31</v>
      </c>
      <c r="AB12" s="438">
        <v>29</v>
      </c>
      <c r="AC12" s="447">
        <v>38</v>
      </c>
      <c r="AD12" s="1396"/>
      <c r="AE12" s="387"/>
      <c r="AF12" s="387"/>
    </row>
    <row r="13" spans="1:32" ht="15.75" x14ac:dyDescent="0.25">
      <c r="A13" s="440">
        <v>2</v>
      </c>
      <c r="B13" s="441">
        <v>36</v>
      </c>
      <c r="C13" s="441">
        <v>29</v>
      </c>
      <c r="D13" s="441"/>
      <c r="E13" s="1390"/>
      <c r="F13" s="312">
        <v>30</v>
      </c>
      <c r="G13" s="441"/>
      <c r="H13" s="441"/>
      <c r="I13" s="442">
        <v>34</v>
      </c>
      <c r="J13" s="451"/>
      <c r="K13" s="452">
        <v>28</v>
      </c>
      <c r="L13" s="441"/>
      <c r="M13" s="441"/>
      <c r="N13" s="441"/>
      <c r="O13" s="441"/>
      <c r="P13" s="324">
        <v>29</v>
      </c>
      <c r="Q13" s="441">
        <v>32</v>
      </c>
      <c r="R13" s="484"/>
      <c r="S13" s="441">
        <v>32</v>
      </c>
      <c r="T13" s="444"/>
      <c r="U13" s="450"/>
      <c r="V13" s="441"/>
      <c r="W13" s="441"/>
      <c r="X13" s="444"/>
      <c r="Y13" s="446"/>
      <c r="Z13" s="446"/>
      <c r="AA13" s="446">
        <v>32</v>
      </c>
      <c r="AB13" s="453"/>
      <c r="AC13" s="447">
        <v>37</v>
      </c>
      <c r="AD13" s="1396"/>
      <c r="AE13" s="387"/>
      <c r="AF13" s="387"/>
    </row>
    <row r="14" spans="1:32" ht="15.75" x14ac:dyDescent="0.25">
      <c r="A14" s="454">
        <v>2</v>
      </c>
      <c r="B14" s="455"/>
      <c r="C14" s="455"/>
      <c r="D14" s="455"/>
      <c r="E14" s="1390"/>
      <c r="F14" s="313"/>
      <c r="G14" s="455"/>
      <c r="H14" s="455"/>
      <c r="I14" s="456">
        <v>30</v>
      </c>
      <c r="J14" s="457"/>
      <c r="K14" s="452">
        <v>30</v>
      </c>
      <c r="L14" s="455"/>
      <c r="M14" s="458"/>
      <c r="N14" s="455"/>
      <c r="O14" s="455"/>
      <c r="P14" s="459">
        <v>31</v>
      </c>
      <c r="Q14" s="458">
        <v>31</v>
      </c>
      <c r="R14" s="455"/>
      <c r="S14" s="458">
        <v>24</v>
      </c>
      <c r="T14" s="460"/>
      <c r="U14" s="461"/>
      <c r="V14" s="455"/>
      <c r="W14" s="455"/>
      <c r="X14" s="460"/>
      <c r="Y14" s="462"/>
      <c r="Z14" s="462"/>
      <c r="AA14" s="462"/>
      <c r="AB14" s="462"/>
      <c r="AC14" s="463"/>
      <c r="AD14" s="1396"/>
      <c r="AE14" s="387"/>
      <c r="AF14" s="387"/>
    </row>
    <row r="15" spans="1:32" ht="16.5" thickBot="1" x14ac:dyDescent="0.3">
      <c r="A15" s="464">
        <v>2</v>
      </c>
      <c r="B15" s="465"/>
      <c r="C15" s="465"/>
      <c r="D15" s="465"/>
      <c r="E15" s="1391"/>
      <c r="F15" s="314"/>
      <c r="G15" s="465"/>
      <c r="H15" s="465"/>
      <c r="I15" s="465"/>
      <c r="J15" s="466"/>
      <c r="K15" s="467">
        <v>29</v>
      </c>
      <c r="L15" s="465" t="s">
        <v>48</v>
      </c>
      <c r="M15" s="465" t="s">
        <v>48</v>
      </c>
      <c r="N15" s="465" t="s">
        <v>48</v>
      </c>
      <c r="O15" s="465" t="s">
        <v>48</v>
      </c>
      <c r="P15" s="465" t="s">
        <v>48</v>
      </c>
      <c r="Q15" s="465" t="s">
        <v>48</v>
      </c>
      <c r="R15" s="465"/>
      <c r="S15" s="465" t="s">
        <v>48</v>
      </c>
      <c r="T15" s="468"/>
      <c r="U15" s="469"/>
      <c r="V15" s="465"/>
      <c r="W15" s="465"/>
      <c r="X15" s="468"/>
      <c r="Y15" s="470"/>
      <c r="Z15" s="470"/>
      <c r="AA15" s="470"/>
      <c r="AB15" s="470"/>
      <c r="AC15" s="471"/>
      <c r="AD15" s="1403"/>
      <c r="AE15" s="387"/>
      <c r="AF15" s="387"/>
    </row>
    <row r="16" spans="1:32" ht="15.75" x14ac:dyDescent="0.25">
      <c r="A16" s="472">
        <v>3</v>
      </c>
      <c r="B16" s="473">
        <v>31</v>
      </c>
      <c r="C16" s="327">
        <v>34</v>
      </c>
      <c r="D16" s="474">
        <v>29</v>
      </c>
      <c r="E16" s="1389"/>
      <c r="F16" s="315">
        <v>23</v>
      </c>
      <c r="G16" s="474">
        <v>27</v>
      </c>
      <c r="H16" s="315">
        <v>27</v>
      </c>
      <c r="I16" s="432">
        <v>28</v>
      </c>
      <c r="J16" s="475">
        <v>29</v>
      </c>
      <c r="K16" s="476">
        <v>26</v>
      </c>
      <c r="L16" s="474">
        <v>31</v>
      </c>
      <c r="M16" s="474">
        <v>31</v>
      </c>
      <c r="N16" s="327">
        <v>31</v>
      </c>
      <c r="O16" s="474">
        <v>28</v>
      </c>
      <c r="P16" s="327">
        <v>27</v>
      </c>
      <c r="Q16" s="474">
        <v>31</v>
      </c>
      <c r="R16" s="474">
        <v>28</v>
      </c>
      <c r="S16" s="474">
        <v>33</v>
      </c>
      <c r="T16" s="477">
        <v>30</v>
      </c>
      <c r="U16" s="410">
        <v>29</v>
      </c>
      <c r="V16" s="474">
        <v>26</v>
      </c>
      <c r="W16" s="474">
        <v>13</v>
      </c>
      <c r="X16" s="477">
        <v>12</v>
      </c>
      <c r="Y16" s="478">
        <v>24</v>
      </c>
      <c r="Z16" s="478">
        <v>33</v>
      </c>
      <c r="AA16" s="479">
        <v>33</v>
      </c>
      <c r="AB16" s="480">
        <v>27</v>
      </c>
      <c r="AC16" s="479">
        <v>33</v>
      </c>
      <c r="AD16" s="1392">
        <f>SUM(B16:AC20)</f>
        <v>2532</v>
      </c>
      <c r="AE16" s="387"/>
      <c r="AF16" s="387"/>
    </row>
    <row r="17" spans="1:32" ht="15.75" x14ac:dyDescent="0.25">
      <c r="A17" s="407">
        <v>3</v>
      </c>
      <c r="B17" s="481">
        <v>32</v>
      </c>
      <c r="C17" s="323">
        <v>33</v>
      </c>
      <c r="D17" s="401">
        <v>29</v>
      </c>
      <c r="E17" s="1390"/>
      <c r="F17" s="307">
        <v>34</v>
      </c>
      <c r="G17" s="401">
        <v>28</v>
      </c>
      <c r="H17" s="307">
        <v>25</v>
      </c>
      <c r="I17" s="323">
        <v>28</v>
      </c>
      <c r="J17" s="482">
        <v>27</v>
      </c>
      <c r="K17" s="409">
        <v>29</v>
      </c>
      <c r="L17" s="401">
        <v>31</v>
      </c>
      <c r="M17" s="401">
        <v>31</v>
      </c>
      <c r="N17" s="323">
        <v>33</v>
      </c>
      <c r="O17" s="401">
        <v>29</v>
      </c>
      <c r="P17" s="323">
        <v>33</v>
      </c>
      <c r="Q17" s="401">
        <v>31</v>
      </c>
      <c r="R17" s="401">
        <v>26</v>
      </c>
      <c r="S17" s="401">
        <v>24</v>
      </c>
      <c r="T17" s="410"/>
      <c r="U17" s="410">
        <v>30</v>
      </c>
      <c r="V17" s="401">
        <v>26</v>
      </c>
      <c r="W17" s="401"/>
      <c r="X17" s="410">
        <v>2</v>
      </c>
      <c r="Y17" s="405">
        <v>25</v>
      </c>
      <c r="Z17" s="405">
        <v>33</v>
      </c>
      <c r="AA17" s="405">
        <v>30</v>
      </c>
      <c r="AB17" s="483">
        <v>30</v>
      </c>
      <c r="AC17" s="405">
        <v>33</v>
      </c>
      <c r="AD17" s="1393"/>
      <c r="AE17" s="387"/>
      <c r="AF17" s="387"/>
    </row>
    <row r="18" spans="1:32" ht="15.75" x14ac:dyDescent="0.25">
      <c r="A18" s="407">
        <v>3</v>
      </c>
      <c r="B18" s="481">
        <v>33</v>
      </c>
      <c r="C18" s="323">
        <v>33</v>
      </c>
      <c r="D18" s="401">
        <v>30</v>
      </c>
      <c r="E18" s="1390"/>
      <c r="F18" s="307">
        <v>29</v>
      </c>
      <c r="G18" s="401"/>
      <c r="H18" s="420">
        <v>24</v>
      </c>
      <c r="I18" s="442">
        <v>29</v>
      </c>
      <c r="J18" s="482">
        <v>26</v>
      </c>
      <c r="K18" s="409">
        <v>24</v>
      </c>
      <c r="L18" s="323">
        <v>27</v>
      </c>
      <c r="M18" s="401">
        <v>24</v>
      </c>
      <c r="N18" s="323">
        <v>32</v>
      </c>
      <c r="O18" s="401">
        <v>24</v>
      </c>
      <c r="P18" s="323">
        <v>32</v>
      </c>
      <c r="Q18" s="401">
        <v>27</v>
      </c>
      <c r="R18" s="401">
        <v>26</v>
      </c>
      <c r="S18" s="401">
        <v>32</v>
      </c>
      <c r="T18" s="410"/>
      <c r="U18" s="410"/>
      <c r="V18" s="401">
        <v>26</v>
      </c>
      <c r="W18" s="401"/>
      <c r="X18" s="410"/>
      <c r="Y18" s="405"/>
      <c r="Z18" s="405"/>
      <c r="AA18" s="405">
        <v>28</v>
      </c>
      <c r="AB18" s="483">
        <v>27</v>
      </c>
      <c r="AC18" s="405">
        <v>32</v>
      </c>
      <c r="AD18" s="1393"/>
      <c r="AE18" s="387"/>
      <c r="AF18" s="387"/>
    </row>
    <row r="19" spans="1:32" ht="15.75" x14ac:dyDescent="0.25">
      <c r="A19" s="407">
        <v>3</v>
      </c>
      <c r="B19" s="481">
        <v>34</v>
      </c>
      <c r="C19" s="323">
        <v>31</v>
      </c>
      <c r="D19" s="401"/>
      <c r="E19" s="1390"/>
      <c r="F19" s="316">
        <v>28</v>
      </c>
      <c r="G19" s="401"/>
      <c r="H19" s="474"/>
      <c r="I19" s="442">
        <v>29</v>
      </c>
      <c r="J19" s="482">
        <v>26</v>
      </c>
      <c r="K19" s="409">
        <v>26</v>
      </c>
      <c r="L19" s="401"/>
      <c r="M19" s="401"/>
      <c r="N19" s="401"/>
      <c r="O19" s="401"/>
      <c r="P19" s="323">
        <v>30</v>
      </c>
      <c r="Q19" s="401">
        <v>32</v>
      </c>
      <c r="R19" s="484"/>
      <c r="S19" s="401">
        <v>32</v>
      </c>
      <c r="T19" s="410"/>
      <c r="U19" s="410"/>
      <c r="V19" s="401"/>
      <c r="W19" s="401"/>
      <c r="X19" s="410"/>
      <c r="Y19" s="405"/>
      <c r="Z19" s="405"/>
      <c r="AA19" s="405">
        <v>33</v>
      </c>
      <c r="AB19" s="483"/>
      <c r="AC19" s="405">
        <v>31</v>
      </c>
      <c r="AD19" s="1393"/>
      <c r="AE19" s="387"/>
      <c r="AF19" s="387"/>
    </row>
    <row r="20" spans="1:32" ht="16.5" thickBot="1" x14ac:dyDescent="0.3">
      <c r="A20" s="421">
        <v>3</v>
      </c>
      <c r="B20" s="485"/>
      <c r="C20" s="326"/>
      <c r="D20" s="422"/>
      <c r="E20" s="1391"/>
      <c r="F20" s="309"/>
      <c r="G20" s="422"/>
      <c r="H20" s="422"/>
      <c r="I20" s="486">
        <v>29</v>
      </c>
      <c r="J20" s="487"/>
      <c r="K20" s="488">
        <v>25</v>
      </c>
      <c r="L20" s="422"/>
      <c r="M20" s="422"/>
      <c r="N20" s="422"/>
      <c r="O20" s="422"/>
      <c r="P20" s="422">
        <v>27</v>
      </c>
      <c r="Q20" s="426">
        <v>33</v>
      </c>
      <c r="R20" s="422"/>
      <c r="S20" s="426">
        <v>23</v>
      </c>
      <c r="T20" s="428"/>
      <c r="U20" s="428"/>
      <c r="V20" s="422"/>
      <c r="W20" s="422"/>
      <c r="X20" s="428"/>
      <c r="Y20" s="429"/>
      <c r="Z20" s="429"/>
      <c r="AA20" s="429">
        <v>32</v>
      </c>
      <c r="AB20" s="489"/>
      <c r="AC20" s="429"/>
      <c r="AD20" s="1394"/>
      <c r="AE20" s="387"/>
      <c r="AF20" s="387"/>
    </row>
    <row r="21" spans="1:32" ht="15.75" x14ac:dyDescent="0.25">
      <c r="A21" s="430">
        <v>4</v>
      </c>
      <c r="B21" s="431">
        <v>32</v>
      </c>
      <c r="C21" s="431">
        <v>32</v>
      </c>
      <c r="D21" s="431">
        <v>26</v>
      </c>
      <c r="E21" s="1389"/>
      <c r="F21" s="317">
        <v>30</v>
      </c>
      <c r="G21" s="431">
        <v>28</v>
      </c>
      <c r="H21" s="310">
        <v>25</v>
      </c>
      <c r="I21" s="431">
        <v>26</v>
      </c>
      <c r="J21" s="490">
        <v>28</v>
      </c>
      <c r="K21" s="449">
        <v>18</v>
      </c>
      <c r="L21" s="431">
        <v>27</v>
      </c>
      <c r="M21" s="441">
        <v>28</v>
      </c>
      <c r="N21" s="434">
        <v>25</v>
      </c>
      <c r="O21" s="431">
        <v>25</v>
      </c>
      <c r="P21" s="434">
        <v>26</v>
      </c>
      <c r="Q21" s="431">
        <v>27</v>
      </c>
      <c r="R21" s="431">
        <v>28</v>
      </c>
      <c r="S21" s="431">
        <v>27</v>
      </c>
      <c r="T21" s="435">
        <v>33</v>
      </c>
      <c r="U21" s="445">
        <v>25</v>
      </c>
      <c r="V21" s="431">
        <v>21</v>
      </c>
      <c r="W21" s="431">
        <v>10</v>
      </c>
      <c r="X21" s="435">
        <v>13</v>
      </c>
      <c r="Y21" s="437">
        <v>29</v>
      </c>
      <c r="Z21" s="437">
        <v>23</v>
      </c>
      <c r="AA21" s="437">
        <v>28</v>
      </c>
      <c r="AB21" s="491">
        <v>28</v>
      </c>
      <c r="AC21" s="437">
        <v>32</v>
      </c>
      <c r="AD21" s="1395">
        <f>SUM(B21:AC25)</f>
        <v>2277</v>
      </c>
      <c r="AE21" s="387"/>
      <c r="AF21" s="387"/>
    </row>
    <row r="22" spans="1:32" ht="15.75" x14ac:dyDescent="0.25">
      <c r="A22" s="440">
        <v>4</v>
      </c>
      <c r="B22" s="441">
        <v>28</v>
      </c>
      <c r="C22" s="441">
        <v>30</v>
      </c>
      <c r="D22" s="441">
        <v>29</v>
      </c>
      <c r="E22" s="1390"/>
      <c r="F22" s="311">
        <v>31</v>
      </c>
      <c r="G22" s="441">
        <v>28</v>
      </c>
      <c r="H22" s="312">
        <v>26</v>
      </c>
      <c r="I22" s="441">
        <v>26</v>
      </c>
      <c r="J22" s="368">
        <v>29</v>
      </c>
      <c r="K22" s="452">
        <v>15</v>
      </c>
      <c r="L22" s="441">
        <v>28</v>
      </c>
      <c r="M22" s="441">
        <v>30</v>
      </c>
      <c r="N22" s="442">
        <v>25</v>
      </c>
      <c r="O22" s="441">
        <v>27</v>
      </c>
      <c r="P22" s="324">
        <v>26</v>
      </c>
      <c r="Q22" s="441">
        <v>29</v>
      </c>
      <c r="R22" s="441">
        <v>28</v>
      </c>
      <c r="S22" s="441">
        <v>29</v>
      </c>
      <c r="T22" s="444"/>
      <c r="U22" s="445">
        <v>25</v>
      </c>
      <c r="V22" s="441">
        <v>26</v>
      </c>
      <c r="W22" s="441">
        <v>12</v>
      </c>
      <c r="X22" s="444">
        <v>5</v>
      </c>
      <c r="Y22" s="446">
        <v>28</v>
      </c>
      <c r="Z22" s="446">
        <v>31</v>
      </c>
      <c r="AA22" s="446">
        <v>31</v>
      </c>
      <c r="AB22" s="438">
        <v>29</v>
      </c>
      <c r="AC22" s="446">
        <v>33</v>
      </c>
      <c r="AD22" s="1396"/>
      <c r="AE22" s="387"/>
      <c r="AF22" s="387"/>
    </row>
    <row r="23" spans="1:32" ht="15.75" x14ac:dyDescent="0.25">
      <c r="A23" s="440">
        <v>4</v>
      </c>
      <c r="B23" s="441">
        <v>34</v>
      </c>
      <c r="C23" s="441">
        <v>30</v>
      </c>
      <c r="D23" s="441">
        <v>30</v>
      </c>
      <c r="E23" s="1390"/>
      <c r="F23" s="311">
        <v>31</v>
      </c>
      <c r="G23" s="441"/>
      <c r="H23" s="441"/>
      <c r="I23" s="441">
        <v>30</v>
      </c>
      <c r="J23" s="368">
        <v>30</v>
      </c>
      <c r="K23" s="452">
        <v>33</v>
      </c>
      <c r="L23" s="442">
        <v>15</v>
      </c>
      <c r="M23" s="441">
        <v>25</v>
      </c>
      <c r="N23" s="324">
        <v>26</v>
      </c>
      <c r="O23" s="441"/>
      <c r="P23" s="324">
        <v>31</v>
      </c>
      <c r="Q23" s="441">
        <v>27</v>
      </c>
      <c r="R23" s="484">
        <v>18</v>
      </c>
      <c r="S23" s="441">
        <v>30</v>
      </c>
      <c r="T23" s="444"/>
      <c r="U23" s="444"/>
      <c r="V23" s="441">
        <v>22</v>
      </c>
      <c r="W23" s="441"/>
      <c r="X23" s="444"/>
      <c r="Y23" s="446"/>
      <c r="Z23" s="446"/>
      <c r="AA23" s="446">
        <v>30</v>
      </c>
      <c r="AB23" s="438">
        <v>25</v>
      </c>
      <c r="AC23" s="446">
        <v>34</v>
      </c>
      <c r="AD23" s="1396"/>
      <c r="AE23" s="387"/>
      <c r="AF23" s="387"/>
    </row>
    <row r="24" spans="1:32" ht="15.75" x14ac:dyDescent="0.25">
      <c r="A24" s="440">
        <v>4</v>
      </c>
      <c r="B24" s="441">
        <v>27</v>
      </c>
      <c r="C24" s="441"/>
      <c r="D24" s="441"/>
      <c r="E24" s="1390"/>
      <c r="F24" s="311">
        <v>28</v>
      </c>
      <c r="G24" s="441"/>
      <c r="H24" s="441"/>
      <c r="I24" s="441">
        <v>27</v>
      </c>
      <c r="J24" s="368"/>
      <c r="K24" s="452">
        <v>32</v>
      </c>
      <c r="L24" s="441"/>
      <c r="M24" s="492"/>
      <c r="N24" s="441"/>
      <c r="O24" s="441"/>
      <c r="P24" s="459">
        <v>22</v>
      </c>
      <c r="Q24" s="441">
        <v>28</v>
      </c>
      <c r="R24" s="441"/>
      <c r="S24" s="441">
        <v>30</v>
      </c>
      <c r="T24" s="444"/>
      <c r="U24" s="444"/>
      <c r="V24" s="492"/>
      <c r="W24" s="441"/>
      <c r="X24" s="444"/>
      <c r="Y24" s="446"/>
      <c r="Z24" s="446"/>
      <c r="AA24" s="446">
        <v>31</v>
      </c>
      <c r="AB24" s="493"/>
      <c r="AC24" s="446">
        <v>32</v>
      </c>
      <c r="AD24" s="1396"/>
      <c r="AE24" s="387"/>
      <c r="AF24" s="387"/>
    </row>
    <row r="25" spans="1:32" ht="16.5" thickBot="1" x14ac:dyDescent="0.3">
      <c r="A25" s="454">
        <v>4</v>
      </c>
      <c r="B25" s="455"/>
      <c r="C25" s="455"/>
      <c r="D25" s="455"/>
      <c r="E25" s="1390"/>
      <c r="F25" s="318"/>
      <c r="G25" s="455"/>
      <c r="H25" s="455"/>
      <c r="I25" s="455">
        <v>24</v>
      </c>
      <c r="J25" s="494"/>
      <c r="K25" s="495"/>
      <c r="L25" s="455"/>
      <c r="M25" s="455"/>
      <c r="N25" s="455"/>
      <c r="O25" s="455"/>
      <c r="P25" s="459">
        <v>27</v>
      </c>
      <c r="Q25" s="455">
        <v>29</v>
      </c>
      <c r="R25" s="455"/>
      <c r="S25" s="455">
        <v>26</v>
      </c>
      <c r="T25" s="460"/>
      <c r="U25" s="460"/>
      <c r="V25" s="455"/>
      <c r="W25" s="455"/>
      <c r="X25" s="460"/>
      <c r="Y25" s="462"/>
      <c r="Z25" s="462"/>
      <c r="AA25" s="462">
        <v>29</v>
      </c>
      <c r="AB25" s="496"/>
      <c r="AC25" s="462"/>
      <c r="AD25" s="1396"/>
      <c r="AE25" s="387"/>
      <c r="AF25" s="387"/>
    </row>
    <row r="26" spans="1:32" ht="16.5" thickBot="1" x14ac:dyDescent="0.3">
      <c r="A26" s="497" t="s">
        <v>27</v>
      </c>
      <c r="B26" s="498">
        <f t="shared" ref="B26:AD26" si="0">SUM(B3:B25)</f>
        <v>516</v>
      </c>
      <c r="C26" s="498">
        <f t="shared" si="0"/>
        <v>457</v>
      </c>
      <c r="D26" s="498">
        <f t="shared" si="0"/>
        <v>371</v>
      </c>
      <c r="E26" s="498"/>
      <c r="F26" s="498">
        <f t="shared" si="0"/>
        <v>451</v>
      </c>
      <c r="G26" s="498">
        <f t="shared" si="0"/>
        <v>253</v>
      </c>
      <c r="H26" s="498">
        <f t="shared" si="0"/>
        <v>262</v>
      </c>
      <c r="I26" s="498">
        <f t="shared" si="0"/>
        <v>608</v>
      </c>
      <c r="J26" s="498">
        <f t="shared" si="0"/>
        <v>383</v>
      </c>
      <c r="K26" s="498">
        <f t="shared" si="0"/>
        <v>578</v>
      </c>
      <c r="L26" s="498">
        <f t="shared" si="0"/>
        <v>306</v>
      </c>
      <c r="M26" s="498">
        <f t="shared" si="0"/>
        <v>357</v>
      </c>
      <c r="N26" s="498">
        <f t="shared" si="0"/>
        <v>356</v>
      </c>
      <c r="O26" s="498">
        <f t="shared" si="0"/>
        <v>280</v>
      </c>
      <c r="P26" s="498">
        <f t="shared" si="0"/>
        <v>573</v>
      </c>
      <c r="Q26" s="498">
        <f t="shared" si="0"/>
        <v>613</v>
      </c>
      <c r="R26" s="498">
        <f t="shared" si="0"/>
        <v>357</v>
      </c>
      <c r="S26" s="498">
        <f t="shared" si="0"/>
        <v>600</v>
      </c>
      <c r="T26" s="498">
        <f t="shared" si="0"/>
        <v>171</v>
      </c>
      <c r="U26" s="498">
        <f t="shared" si="0"/>
        <v>229</v>
      </c>
      <c r="V26" s="498">
        <f t="shared" si="0"/>
        <v>316</v>
      </c>
      <c r="W26" s="498">
        <f t="shared" si="0"/>
        <v>78</v>
      </c>
      <c r="X26" s="498">
        <f t="shared" si="0"/>
        <v>48</v>
      </c>
      <c r="Y26" s="498">
        <f t="shared" si="0"/>
        <v>220</v>
      </c>
      <c r="Z26" s="498">
        <f t="shared" si="0"/>
        <v>245</v>
      </c>
      <c r="AA26" s="498">
        <f t="shared" si="0"/>
        <v>570</v>
      </c>
      <c r="AB26" s="498">
        <f t="shared" si="0"/>
        <v>333</v>
      </c>
      <c r="AC26" s="498">
        <f t="shared" si="0"/>
        <v>566</v>
      </c>
      <c r="AD26" s="499">
        <f t="shared" si="0"/>
        <v>10097</v>
      </c>
      <c r="AE26" s="387"/>
      <c r="AF26" s="387"/>
    </row>
    <row r="27" spans="1:32" ht="15.75" x14ac:dyDescent="0.25">
      <c r="A27" s="472">
        <v>5</v>
      </c>
      <c r="B27" s="327">
        <v>25</v>
      </c>
      <c r="C27" s="327">
        <v>34</v>
      </c>
      <c r="D27" s="474">
        <v>21</v>
      </c>
      <c r="E27" s="1397"/>
      <c r="F27" s="315">
        <v>30</v>
      </c>
      <c r="G27" s="474">
        <v>28</v>
      </c>
      <c r="H27" s="315">
        <v>26</v>
      </c>
      <c r="I27" s="474">
        <v>29</v>
      </c>
      <c r="J27" s="500">
        <v>29</v>
      </c>
      <c r="K27" s="476">
        <v>25</v>
      </c>
      <c r="L27" s="474">
        <v>29</v>
      </c>
      <c r="M27" s="474">
        <v>25</v>
      </c>
      <c r="N27" s="327">
        <v>26</v>
      </c>
      <c r="O27" s="474">
        <v>20</v>
      </c>
      <c r="P27" s="327">
        <v>32</v>
      </c>
      <c r="Q27" s="474">
        <v>30</v>
      </c>
      <c r="R27" s="474">
        <v>27</v>
      </c>
      <c r="S27" s="474">
        <v>26</v>
      </c>
      <c r="T27" s="477">
        <v>28</v>
      </c>
      <c r="U27" s="477">
        <v>29</v>
      </c>
      <c r="V27" s="474">
        <v>26</v>
      </c>
      <c r="W27" s="474">
        <v>9</v>
      </c>
      <c r="X27" s="477">
        <v>7</v>
      </c>
      <c r="Y27" s="479">
        <v>22</v>
      </c>
      <c r="Z27" s="479">
        <v>22</v>
      </c>
      <c r="AA27" s="479">
        <v>24</v>
      </c>
      <c r="AB27" s="480">
        <v>21</v>
      </c>
      <c r="AC27" s="479">
        <v>29</v>
      </c>
      <c r="AD27" s="501"/>
      <c r="AE27" s="387"/>
      <c r="AF27" s="387"/>
    </row>
    <row r="28" spans="1:32" ht="15.75" x14ac:dyDescent="0.25">
      <c r="A28" s="407">
        <v>5</v>
      </c>
      <c r="B28" s="323">
        <v>30</v>
      </c>
      <c r="C28" s="323">
        <v>34</v>
      </c>
      <c r="D28" s="401">
        <v>25</v>
      </c>
      <c r="E28" s="1397"/>
      <c r="F28" s="307">
        <v>30</v>
      </c>
      <c r="G28" s="401">
        <v>29</v>
      </c>
      <c r="H28" s="307">
        <v>28</v>
      </c>
      <c r="I28" s="401">
        <v>30</v>
      </c>
      <c r="J28" s="408">
        <v>29</v>
      </c>
      <c r="K28" s="409">
        <v>25</v>
      </c>
      <c r="L28" s="401">
        <v>25</v>
      </c>
      <c r="M28" s="401">
        <v>20</v>
      </c>
      <c r="N28" s="323">
        <v>25</v>
      </c>
      <c r="O28" s="401">
        <v>23</v>
      </c>
      <c r="P28" s="323">
        <v>28</v>
      </c>
      <c r="Q28" s="401">
        <v>30</v>
      </c>
      <c r="R28" s="401">
        <v>29</v>
      </c>
      <c r="S28" s="401">
        <v>23</v>
      </c>
      <c r="T28" s="410">
        <v>27</v>
      </c>
      <c r="U28" s="410">
        <v>30</v>
      </c>
      <c r="V28" s="401">
        <v>20</v>
      </c>
      <c r="W28" s="401">
        <v>7</v>
      </c>
      <c r="X28" s="410"/>
      <c r="Y28" s="405">
        <v>27</v>
      </c>
      <c r="Z28" s="405">
        <v>25</v>
      </c>
      <c r="AA28" s="405">
        <v>26</v>
      </c>
      <c r="AB28" s="483">
        <v>25</v>
      </c>
      <c r="AC28" s="405">
        <v>32</v>
      </c>
      <c r="AD28" s="501"/>
      <c r="AE28" s="387"/>
      <c r="AF28" s="387"/>
    </row>
    <row r="29" spans="1:32" ht="15.75" x14ac:dyDescent="0.25">
      <c r="A29" s="407">
        <v>5</v>
      </c>
      <c r="B29" s="323">
        <v>31</v>
      </c>
      <c r="C29" s="323">
        <v>34</v>
      </c>
      <c r="D29" s="401">
        <v>26</v>
      </c>
      <c r="E29" s="1397"/>
      <c r="F29" s="307">
        <v>30</v>
      </c>
      <c r="G29" s="401"/>
      <c r="H29" s="401"/>
      <c r="I29" s="401">
        <v>30</v>
      </c>
      <c r="J29" s="408">
        <v>30</v>
      </c>
      <c r="K29" s="409">
        <v>32</v>
      </c>
      <c r="L29" s="401"/>
      <c r="M29" s="401">
        <v>27</v>
      </c>
      <c r="N29" s="323">
        <v>25</v>
      </c>
      <c r="O29" s="401"/>
      <c r="P29" s="323">
        <v>29</v>
      </c>
      <c r="Q29" s="401">
        <v>31</v>
      </c>
      <c r="R29" s="484">
        <v>23</v>
      </c>
      <c r="S29" s="401">
        <v>29</v>
      </c>
      <c r="T29" s="410"/>
      <c r="U29" s="410"/>
      <c r="V29" s="401">
        <v>25</v>
      </c>
      <c r="W29" s="401">
        <v>6</v>
      </c>
      <c r="X29" s="410"/>
      <c r="Y29" s="405"/>
      <c r="Z29" s="405"/>
      <c r="AA29" s="405">
        <v>25</v>
      </c>
      <c r="AB29" s="483">
        <v>27</v>
      </c>
      <c r="AC29" s="416">
        <v>28</v>
      </c>
      <c r="AD29" s="501"/>
      <c r="AE29" s="387"/>
      <c r="AF29" s="387"/>
    </row>
    <row r="30" spans="1:32" ht="15.75" x14ac:dyDescent="0.25">
      <c r="A30" s="413">
        <v>5</v>
      </c>
      <c r="B30" s="329">
        <v>29</v>
      </c>
      <c r="C30" s="329"/>
      <c r="D30" s="412"/>
      <c r="E30" s="1397"/>
      <c r="F30" s="307">
        <v>30</v>
      </c>
      <c r="G30" s="412"/>
      <c r="H30" s="412"/>
      <c r="I30" s="412">
        <v>23</v>
      </c>
      <c r="J30" s="414"/>
      <c r="K30" s="409">
        <v>32</v>
      </c>
      <c r="L30" s="412"/>
      <c r="M30" s="412"/>
      <c r="N30" s="412"/>
      <c r="O30" s="412"/>
      <c r="P30" s="323">
        <v>30</v>
      </c>
      <c r="Q30" s="412">
        <v>30</v>
      </c>
      <c r="R30" s="412"/>
      <c r="S30" s="412">
        <v>29</v>
      </c>
      <c r="T30" s="415"/>
      <c r="U30" s="415"/>
      <c r="V30" s="412"/>
      <c r="W30" s="412"/>
      <c r="X30" s="415"/>
      <c r="Y30" s="416"/>
      <c r="Z30" s="416"/>
      <c r="AA30" s="416">
        <v>31</v>
      </c>
      <c r="AB30" s="502"/>
      <c r="AC30" s="405">
        <v>28</v>
      </c>
      <c r="AD30" s="501"/>
      <c r="AE30" s="387"/>
      <c r="AF30" s="387"/>
    </row>
    <row r="31" spans="1:32" ht="16.5" thickBot="1" x14ac:dyDescent="0.3">
      <c r="A31" s="421">
        <v>5</v>
      </c>
      <c r="B31" s="326"/>
      <c r="C31" s="326"/>
      <c r="D31" s="422"/>
      <c r="E31" s="1398"/>
      <c r="F31" s="309"/>
      <c r="G31" s="422"/>
      <c r="H31" s="422"/>
      <c r="I31" s="422">
        <v>27</v>
      </c>
      <c r="J31" s="487"/>
      <c r="K31" s="488"/>
      <c r="L31" s="422"/>
      <c r="M31" s="422"/>
      <c r="N31" s="422"/>
      <c r="O31" s="422"/>
      <c r="P31" s="326"/>
      <c r="Q31" s="426"/>
      <c r="R31" s="422"/>
      <c r="S31" s="426">
        <v>24</v>
      </c>
      <c r="T31" s="428"/>
      <c r="U31" s="428"/>
      <c r="V31" s="422"/>
      <c r="W31" s="422"/>
      <c r="X31" s="428"/>
      <c r="Y31" s="429"/>
      <c r="Z31" s="429"/>
      <c r="AA31" s="429"/>
      <c r="AB31" s="489"/>
      <c r="AC31" s="503"/>
      <c r="AD31" s="504">
        <f>SUM(B27:AC31)</f>
        <v>2162</v>
      </c>
      <c r="AE31" s="387"/>
      <c r="AF31" s="387"/>
    </row>
    <row r="32" spans="1:32" ht="15.75" x14ac:dyDescent="0.25">
      <c r="A32" s="430">
        <v>6</v>
      </c>
      <c r="B32" s="431">
        <v>32</v>
      </c>
      <c r="C32" s="431">
        <v>31</v>
      </c>
      <c r="D32" s="431">
        <v>30</v>
      </c>
      <c r="E32" s="1389"/>
      <c r="F32" s="317">
        <v>25</v>
      </c>
      <c r="G32" s="431">
        <v>19</v>
      </c>
      <c r="H32" s="310">
        <v>29</v>
      </c>
      <c r="I32" s="432">
        <v>27</v>
      </c>
      <c r="J32" s="490">
        <v>29</v>
      </c>
      <c r="K32" s="449">
        <v>26</v>
      </c>
      <c r="L32" s="431">
        <v>29</v>
      </c>
      <c r="M32" s="431">
        <v>30</v>
      </c>
      <c r="N32" s="434">
        <v>30</v>
      </c>
      <c r="O32" s="431">
        <v>29</v>
      </c>
      <c r="P32" s="434">
        <v>31</v>
      </c>
      <c r="Q32" s="431">
        <v>31</v>
      </c>
      <c r="R32" s="431">
        <v>28</v>
      </c>
      <c r="S32" s="431">
        <v>27</v>
      </c>
      <c r="T32" s="435">
        <v>32</v>
      </c>
      <c r="U32" s="435">
        <v>26</v>
      </c>
      <c r="V32" s="431">
        <v>25</v>
      </c>
      <c r="W32" s="431">
        <v>10</v>
      </c>
      <c r="X32" s="435">
        <v>10</v>
      </c>
      <c r="Y32" s="437">
        <v>21</v>
      </c>
      <c r="Z32" s="437">
        <v>30</v>
      </c>
      <c r="AA32" s="437">
        <v>28</v>
      </c>
      <c r="AB32" s="491">
        <v>23</v>
      </c>
      <c r="AC32" s="437">
        <v>33</v>
      </c>
      <c r="AD32" s="505"/>
      <c r="AE32" s="387"/>
      <c r="AF32" s="387"/>
    </row>
    <row r="33" spans="1:32" ht="15.75" x14ac:dyDescent="0.25">
      <c r="A33" s="440">
        <v>6</v>
      </c>
      <c r="B33" s="441">
        <v>30</v>
      </c>
      <c r="C33" s="441">
        <v>31</v>
      </c>
      <c r="D33" s="441">
        <v>28</v>
      </c>
      <c r="E33" s="1390"/>
      <c r="F33" s="311">
        <v>25</v>
      </c>
      <c r="G33" s="441">
        <v>27</v>
      </c>
      <c r="H33" s="312">
        <v>31</v>
      </c>
      <c r="I33" s="442">
        <v>29</v>
      </c>
      <c r="J33" s="368">
        <v>30</v>
      </c>
      <c r="K33" s="452">
        <v>22</v>
      </c>
      <c r="L33" s="441">
        <v>31</v>
      </c>
      <c r="M33" s="441">
        <v>27</v>
      </c>
      <c r="N33" s="324">
        <v>34</v>
      </c>
      <c r="O33" s="441">
        <v>30</v>
      </c>
      <c r="P33" s="324">
        <v>30</v>
      </c>
      <c r="Q33" s="441">
        <v>29</v>
      </c>
      <c r="R33" s="441">
        <v>27</v>
      </c>
      <c r="S33" s="441">
        <v>28</v>
      </c>
      <c r="T33" s="444"/>
      <c r="U33" s="444">
        <v>26</v>
      </c>
      <c r="V33" s="441">
        <v>26</v>
      </c>
      <c r="W33" s="441">
        <v>3</v>
      </c>
      <c r="X33" s="444"/>
      <c r="Y33" s="446">
        <v>23</v>
      </c>
      <c r="Z33" s="446">
        <v>27</v>
      </c>
      <c r="AA33" s="446">
        <v>29</v>
      </c>
      <c r="AB33" s="438">
        <v>25</v>
      </c>
      <c r="AC33" s="446">
        <v>32</v>
      </c>
      <c r="AD33" s="505"/>
      <c r="AE33" s="387"/>
      <c r="AF33" s="387"/>
    </row>
    <row r="34" spans="1:32" ht="15.75" x14ac:dyDescent="0.25">
      <c r="A34" s="440">
        <v>6</v>
      </c>
      <c r="B34" s="441">
        <v>32</v>
      </c>
      <c r="C34" s="441">
        <v>30</v>
      </c>
      <c r="D34" s="441">
        <v>29</v>
      </c>
      <c r="E34" s="1390"/>
      <c r="F34" s="311">
        <v>25</v>
      </c>
      <c r="G34" s="441"/>
      <c r="H34" s="324"/>
      <c r="I34" s="442">
        <v>27</v>
      </c>
      <c r="J34" s="368">
        <v>29</v>
      </c>
      <c r="K34" s="452">
        <v>29</v>
      </c>
      <c r="L34" s="441"/>
      <c r="M34" s="441">
        <v>28</v>
      </c>
      <c r="N34" s="324">
        <v>32</v>
      </c>
      <c r="O34" s="441"/>
      <c r="P34" s="324">
        <v>32</v>
      </c>
      <c r="Q34" s="441">
        <v>32</v>
      </c>
      <c r="R34" s="484">
        <v>22</v>
      </c>
      <c r="S34" s="441">
        <v>29</v>
      </c>
      <c r="T34" s="444"/>
      <c r="U34" s="444"/>
      <c r="V34" s="441">
        <v>24</v>
      </c>
      <c r="W34" s="441"/>
      <c r="X34" s="444"/>
      <c r="Y34" s="446"/>
      <c r="Z34" s="446"/>
      <c r="AA34" s="446">
        <v>27</v>
      </c>
      <c r="AB34" s="438">
        <v>28</v>
      </c>
      <c r="AC34" s="446">
        <v>31</v>
      </c>
      <c r="AD34" s="505"/>
      <c r="AE34" s="387"/>
      <c r="AF34" s="387"/>
    </row>
    <row r="35" spans="1:32" ht="15.75" x14ac:dyDescent="0.25">
      <c r="A35" s="440">
        <v>6</v>
      </c>
      <c r="B35" s="441">
        <v>23</v>
      </c>
      <c r="C35" s="441"/>
      <c r="D35" s="441"/>
      <c r="E35" s="1390"/>
      <c r="F35" s="311">
        <v>30</v>
      </c>
      <c r="G35" s="441"/>
      <c r="H35" s="324"/>
      <c r="I35" s="442">
        <v>27</v>
      </c>
      <c r="J35" s="368"/>
      <c r="K35" s="452">
        <v>32</v>
      </c>
      <c r="L35" s="441"/>
      <c r="M35" s="441"/>
      <c r="N35" s="324"/>
      <c r="O35" s="441"/>
      <c r="P35" s="324">
        <v>29</v>
      </c>
      <c r="Q35" s="441">
        <v>29</v>
      </c>
      <c r="R35" s="441"/>
      <c r="S35" s="441">
        <v>25</v>
      </c>
      <c r="T35" s="444"/>
      <c r="U35" s="444"/>
      <c r="V35" s="441"/>
      <c r="W35" s="441"/>
      <c r="X35" s="444"/>
      <c r="Y35" s="446"/>
      <c r="Z35" s="446"/>
      <c r="AA35" s="446">
        <v>25</v>
      </c>
      <c r="AB35" s="453"/>
      <c r="AC35" s="446">
        <v>30</v>
      </c>
      <c r="AD35" s="505"/>
      <c r="AE35" s="387"/>
      <c r="AF35" s="387"/>
    </row>
    <row r="36" spans="1:32" ht="16.5" thickBot="1" x14ac:dyDescent="0.3">
      <c r="A36" s="464">
        <v>6</v>
      </c>
      <c r="B36" s="465"/>
      <c r="C36" s="465"/>
      <c r="D36" s="465"/>
      <c r="E36" s="1391"/>
      <c r="F36" s="319">
        <v>23</v>
      </c>
      <c r="G36" s="465"/>
      <c r="H36" s="325"/>
      <c r="I36" s="506"/>
      <c r="J36" s="507"/>
      <c r="K36" s="508"/>
      <c r="L36" s="465"/>
      <c r="M36" s="465"/>
      <c r="N36" s="465"/>
      <c r="O36" s="465"/>
      <c r="P36" s="465">
        <v>27</v>
      </c>
      <c r="Q36" s="319">
        <v>30</v>
      </c>
      <c r="R36" s="465"/>
      <c r="S36" s="319"/>
      <c r="T36" s="468"/>
      <c r="U36" s="468"/>
      <c r="V36" s="465"/>
      <c r="W36" s="465"/>
      <c r="X36" s="468"/>
      <c r="Y36" s="470"/>
      <c r="Z36" s="470"/>
      <c r="AA36" s="470"/>
      <c r="AB36" s="509"/>
      <c r="AC36" s="470"/>
      <c r="AD36" s="510">
        <f>SUM(B32:AC36)</f>
        <v>2217</v>
      </c>
      <c r="AE36" s="387"/>
      <c r="AF36" s="387"/>
    </row>
    <row r="37" spans="1:32" ht="15.75" x14ac:dyDescent="0.25">
      <c r="A37" s="472">
        <v>7</v>
      </c>
      <c r="B37" s="327">
        <v>29</v>
      </c>
      <c r="C37" s="327">
        <v>30</v>
      </c>
      <c r="D37" s="474">
        <v>29</v>
      </c>
      <c r="E37" s="474">
        <v>26</v>
      </c>
      <c r="F37" s="315">
        <v>26</v>
      </c>
      <c r="G37" s="474">
        <v>19</v>
      </c>
      <c r="H37" s="315">
        <v>19</v>
      </c>
      <c r="I37" s="474">
        <v>30</v>
      </c>
      <c r="J37" s="500">
        <v>28</v>
      </c>
      <c r="K37" s="476">
        <v>10</v>
      </c>
      <c r="L37" s="474">
        <v>26</v>
      </c>
      <c r="M37" s="474">
        <v>27</v>
      </c>
      <c r="N37" s="327">
        <v>28</v>
      </c>
      <c r="O37" s="474">
        <v>30</v>
      </c>
      <c r="P37" s="327">
        <v>29</v>
      </c>
      <c r="Q37" s="474">
        <v>31</v>
      </c>
      <c r="R37" s="474">
        <v>25</v>
      </c>
      <c r="S37" s="474">
        <v>32</v>
      </c>
      <c r="T37" s="477">
        <v>20</v>
      </c>
      <c r="U37" s="511">
        <v>30</v>
      </c>
      <c r="V37" s="474">
        <v>29</v>
      </c>
      <c r="W37" s="474">
        <v>15</v>
      </c>
      <c r="X37" s="477">
        <v>7</v>
      </c>
      <c r="Y37" s="479">
        <v>30</v>
      </c>
      <c r="Z37" s="479">
        <v>27</v>
      </c>
      <c r="AA37" s="479">
        <v>25</v>
      </c>
      <c r="AB37" s="480">
        <v>23</v>
      </c>
      <c r="AC37" s="479">
        <v>29</v>
      </c>
      <c r="AD37" s="501"/>
      <c r="AE37" s="387"/>
      <c r="AF37" s="387"/>
    </row>
    <row r="38" spans="1:32" ht="15.75" x14ac:dyDescent="0.25">
      <c r="A38" s="407">
        <v>7</v>
      </c>
      <c r="B38" s="323">
        <v>28</v>
      </c>
      <c r="C38" s="323">
        <v>29</v>
      </c>
      <c r="D38" s="401">
        <v>29</v>
      </c>
      <c r="E38" s="401">
        <v>25</v>
      </c>
      <c r="F38" s="307">
        <v>28</v>
      </c>
      <c r="G38" s="401">
        <v>17</v>
      </c>
      <c r="H38" s="307">
        <v>25</v>
      </c>
      <c r="I38" s="401">
        <v>31</v>
      </c>
      <c r="J38" s="408">
        <v>28</v>
      </c>
      <c r="K38" s="409">
        <v>26</v>
      </c>
      <c r="L38" s="401">
        <v>21</v>
      </c>
      <c r="M38" s="401">
        <v>28</v>
      </c>
      <c r="N38" s="323">
        <v>26</v>
      </c>
      <c r="O38" s="401">
        <v>30</v>
      </c>
      <c r="P38" s="323">
        <v>27</v>
      </c>
      <c r="Q38" s="401">
        <v>32</v>
      </c>
      <c r="R38" s="401">
        <v>25</v>
      </c>
      <c r="S38" s="401">
        <v>26</v>
      </c>
      <c r="T38" s="410">
        <v>20</v>
      </c>
      <c r="U38" s="512">
        <v>29</v>
      </c>
      <c r="V38" s="401">
        <v>27</v>
      </c>
      <c r="W38" s="401"/>
      <c r="X38" s="410">
        <v>7</v>
      </c>
      <c r="Y38" s="405">
        <v>28</v>
      </c>
      <c r="Z38" s="405">
        <v>28</v>
      </c>
      <c r="AA38" s="405">
        <v>25</v>
      </c>
      <c r="AB38" s="483">
        <v>26</v>
      </c>
      <c r="AC38" s="405">
        <v>30</v>
      </c>
      <c r="AD38" s="501"/>
      <c r="AE38" s="387"/>
      <c r="AF38" s="387"/>
    </row>
    <row r="39" spans="1:32" ht="15.75" x14ac:dyDescent="0.25">
      <c r="A39" s="407">
        <v>7</v>
      </c>
      <c r="B39" s="323">
        <v>32</v>
      </c>
      <c r="C39" s="323">
        <v>27</v>
      </c>
      <c r="D39" s="401"/>
      <c r="E39" s="401"/>
      <c r="F39" s="307">
        <v>27</v>
      </c>
      <c r="G39" s="401"/>
      <c r="H39" s="323"/>
      <c r="I39" s="401">
        <v>31</v>
      </c>
      <c r="J39" s="408">
        <v>28</v>
      </c>
      <c r="K39" s="409">
        <v>32</v>
      </c>
      <c r="L39" s="401">
        <v>22</v>
      </c>
      <c r="M39" s="401">
        <v>25</v>
      </c>
      <c r="N39" s="323">
        <v>28</v>
      </c>
      <c r="O39" s="401"/>
      <c r="P39" s="323">
        <v>26</v>
      </c>
      <c r="Q39" s="401">
        <v>32</v>
      </c>
      <c r="R39" s="484">
        <v>30</v>
      </c>
      <c r="S39" s="401">
        <v>30</v>
      </c>
      <c r="T39" s="410"/>
      <c r="U39" s="513"/>
      <c r="V39" s="401">
        <v>25</v>
      </c>
      <c r="W39" s="401"/>
      <c r="X39" s="410"/>
      <c r="Y39" s="405"/>
      <c r="Z39" s="405"/>
      <c r="AA39" s="405">
        <v>25</v>
      </c>
      <c r="AB39" s="483">
        <v>26</v>
      </c>
      <c r="AC39" s="405">
        <v>31</v>
      </c>
      <c r="AD39" s="501"/>
      <c r="AE39" s="387"/>
      <c r="AF39" s="387"/>
    </row>
    <row r="40" spans="1:32" ht="15.75" x14ac:dyDescent="0.25">
      <c r="A40" s="407">
        <v>7</v>
      </c>
      <c r="B40" s="323">
        <v>25</v>
      </c>
      <c r="C40" s="323">
        <v>26</v>
      </c>
      <c r="D40" s="401"/>
      <c r="E40" s="401"/>
      <c r="F40" s="307">
        <v>26</v>
      </c>
      <c r="G40" s="401"/>
      <c r="H40" s="323"/>
      <c r="I40" s="401">
        <v>31</v>
      </c>
      <c r="J40" s="408"/>
      <c r="K40" s="409">
        <v>31</v>
      </c>
      <c r="L40" s="401"/>
      <c r="M40" s="401"/>
      <c r="N40" s="323"/>
      <c r="O40" s="401"/>
      <c r="P40" s="323">
        <v>29</v>
      </c>
      <c r="Q40" s="401">
        <v>32</v>
      </c>
      <c r="R40" s="401"/>
      <c r="S40" s="401">
        <v>29</v>
      </c>
      <c r="T40" s="410"/>
      <c r="U40" s="513"/>
      <c r="V40" s="401"/>
      <c r="W40" s="401"/>
      <c r="X40" s="410"/>
      <c r="Y40" s="405"/>
      <c r="Z40" s="405"/>
      <c r="AA40" s="405">
        <v>25</v>
      </c>
      <c r="AB40" s="483"/>
      <c r="AC40" s="405">
        <v>30</v>
      </c>
      <c r="AD40" s="501"/>
      <c r="AE40" s="387"/>
      <c r="AF40" s="387"/>
    </row>
    <row r="41" spans="1:32" ht="16.5" thickBot="1" x14ac:dyDescent="0.3">
      <c r="A41" s="421">
        <v>7</v>
      </c>
      <c r="B41" s="326"/>
      <c r="C41" s="326"/>
      <c r="D41" s="422"/>
      <c r="E41" s="422"/>
      <c r="F41" s="309"/>
      <c r="G41" s="422"/>
      <c r="H41" s="326"/>
      <c r="I41" s="422"/>
      <c r="J41" s="487"/>
      <c r="K41" s="488"/>
      <c r="L41" s="422"/>
      <c r="M41" s="422"/>
      <c r="N41" s="422"/>
      <c r="O41" s="422"/>
      <c r="P41" s="422">
        <v>29</v>
      </c>
      <c r="Q41" s="422"/>
      <c r="R41" s="422"/>
      <c r="S41" s="422"/>
      <c r="T41" s="428"/>
      <c r="U41" s="514"/>
      <c r="V41" s="422"/>
      <c r="W41" s="422"/>
      <c r="X41" s="428"/>
      <c r="Y41" s="429"/>
      <c r="Z41" s="429"/>
      <c r="AA41" s="429">
        <v>27</v>
      </c>
      <c r="AB41" s="489"/>
      <c r="AC41" s="429"/>
      <c r="AD41" s="504">
        <f>SUM(B37:AC41)</f>
        <v>2227</v>
      </c>
      <c r="AE41" s="387"/>
      <c r="AF41" s="387"/>
    </row>
    <row r="42" spans="1:32" ht="15.75" x14ac:dyDescent="0.25">
      <c r="A42" s="430">
        <v>8</v>
      </c>
      <c r="B42" s="431">
        <v>29</v>
      </c>
      <c r="C42" s="431">
        <v>25</v>
      </c>
      <c r="D42" s="431">
        <v>24</v>
      </c>
      <c r="E42" s="431">
        <v>25</v>
      </c>
      <c r="F42" s="317">
        <v>26</v>
      </c>
      <c r="G42" s="431">
        <v>27</v>
      </c>
      <c r="H42" s="310">
        <v>24</v>
      </c>
      <c r="I42" s="431">
        <v>28</v>
      </c>
      <c r="J42" s="490">
        <v>26</v>
      </c>
      <c r="K42" s="449">
        <v>17</v>
      </c>
      <c r="L42" s="431">
        <v>25</v>
      </c>
      <c r="M42" s="431">
        <v>29</v>
      </c>
      <c r="N42" s="434">
        <v>29</v>
      </c>
      <c r="O42" s="431">
        <v>25</v>
      </c>
      <c r="P42" s="434">
        <v>29</v>
      </c>
      <c r="Q42" s="431">
        <v>28</v>
      </c>
      <c r="R42" s="431">
        <v>32</v>
      </c>
      <c r="S42" s="431">
        <v>27</v>
      </c>
      <c r="T42" s="435">
        <v>33</v>
      </c>
      <c r="U42" s="436">
        <v>25</v>
      </c>
      <c r="V42" s="431">
        <v>26</v>
      </c>
      <c r="W42" s="431">
        <v>8</v>
      </c>
      <c r="X42" s="435">
        <v>11</v>
      </c>
      <c r="Y42" s="437">
        <v>23</v>
      </c>
      <c r="Z42" s="437">
        <v>26</v>
      </c>
      <c r="AA42" s="437">
        <v>25</v>
      </c>
      <c r="AB42" s="515">
        <v>22</v>
      </c>
      <c r="AC42" s="437">
        <v>26</v>
      </c>
      <c r="AD42" s="505"/>
      <c r="AE42" s="387"/>
      <c r="AF42" s="387"/>
    </row>
    <row r="43" spans="1:32" ht="15.75" x14ac:dyDescent="0.25">
      <c r="A43" s="440">
        <v>8</v>
      </c>
      <c r="B43" s="441">
        <v>26</v>
      </c>
      <c r="C43" s="441">
        <v>22</v>
      </c>
      <c r="D43" s="441">
        <v>25</v>
      </c>
      <c r="E43" s="441">
        <v>26</v>
      </c>
      <c r="F43" s="311">
        <v>26</v>
      </c>
      <c r="G43" s="441">
        <v>27</v>
      </c>
      <c r="H43" s="312">
        <v>19</v>
      </c>
      <c r="I43" s="441">
        <v>27</v>
      </c>
      <c r="J43" s="368">
        <v>28</v>
      </c>
      <c r="K43" s="452">
        <v>21</v>
      </c>
      <c r="L43" s="441">
        <v>25</v>
      </c>
      <c r="M43" s="441">
        <v>29</v>
      </c>
      <c r="N43" s="324">
        <v>25</v>
      </c>
      <c r="O43" s="441">
        <v>26</v>
      </c>
      <c r="P43" s="324">
        <v>29</v>
      </c>
      <c r="Q43" s="441">
        <v>29</v>
      </c>
      <c r="R43" s="441">
        <v>32</v>
      </c>
      <c r="S43" s="441">
        <v>27</v>
      </c>
      <c r="T43" s="444"/>
      <c r="U43" s="445">
        <v>25</v>
      </c>
      <c r="V43" s="441">
        <v>24</v>
      </c>
      <c r="W43" s="441">
        <v>9</v>
      </c>
      <c r="X43" s="444"/>
      <c r="Y43" s="446">
        <v>25</v>
      </c>
      <c r="Z43" s="446">
        <v>28</v>
      </c>
      <c r="AA43" s="446">
        <v>25</v>
      </c>
      <c r="AB43" s="438">
        <v>28</v>
      </c>
      <c r="AC43" s="446">
        <v>28</v>
      </c>
      <c r="AD43" s="505"/>
      <c r="AE43" s="387"/>
      <c r="AF43" s="387"/>
    </row>
    <row r="44" spans="1:32" ht="15.75" x14ac:dyDescent="0.25">
      <c r="A44" s="440">
        <v>8</v>
      </c>
      <c r="B44" s="441">
        <v>28</v>
      </c>
      <c r="C44" s="441">
        <v>23</v>
      </c>
      <c r="D44" s="441"/>
      <c r="E44" s="441">
        <v>26</v>
      </c>
      <c r="F44" s="311">
        <v>29</v>
      </c>
      <c r="G44" s="441"/>
      <c r="H44" s="324"/>
      <c r="I44" s="441">
        <v>31</v>
      </c>
      <c r="J44" s="368">
        <v>23</v>
      </c>
      <c r="K44" s="452">
        <v>21</v>
      </c>
      <c r="L44" s="441">
        <v>24</v>
      </c>
      <c r="M44" s="441">
        <v>27</v>
      </c>
      <c r="N44" s="324">
        <v>27</v>
      </c>
      <c r="O44" s="441"/>
      <c r="P44" s="324">
        <v>30</v>
      </c>
      <c r="Q44" s="441">
        <v>30</v>
      </c>
      <c r="R44" s="441"/>
      <c r="S44" s="441">
        <v>27</v>
      </c>
      <c r="T44" s="444"/>
      <c r="U44" s="512">
        <v>13</v>
      </c>
      <c r="V44" s="441">
        <v>18</v>
      </c>
      <c r="W44" s="441"/>
      <c r="X44" s="444"/>
      <c r="Y44" s="446"/>
      <c r="Z44" s="446"/>
      <c r="AA44" s="446">
        <v>25</v>
      </c>
      <c r="AB44" s="438">
        <v>25</v>
      </c>
      <c r="AC44" s="446">
        <v>28</v>
      </c>
      <c r="AD44" s="505"/>
      <c r="AE44" s="387"/>
      <c r="AF44" s="387"/>
    </row>
    <row r="45" spans="1:32" ht="15.75" x14ac:dyDescent="0.25">
      <c r="A45" s="440">
        <v>8</v>
      </c>
      <c r="B45" s="441">
        <v>30</v>
      </c>
      <c r="C45" s="441">
        <v>25</v>
      </c>
      <c r="D45" s="441"/>
      <c r="E45" s="441"/>
      <c r="F45" s="311">
        <v>26</v>
      </c>
      <c r="G45" s="441"/>
      <c r="H45" s="324"/>
      <c r="I45" s="441">
        <v>28</v>
      </c>
      <c r="J45" s="368">
        <v>24</v>
      </c>
      <c r="K45" s="452">
        <v>23</v>
      </c>
      <c r="L45" s="441"/>
      <c r="M45" s="441"/>
      <c r="N45" s="324">
        <v>26</v>
      </c>
      <c r="O45" s="441"/>
      <c r="P45" s="441">
        <v>27</v>
      </c>
      <c r="Q45" s="441">
        <v>31</v>
      </c>
      <c r="R45" s="441"/>
      <c r="S45" s="441">
        <v>24</v>
      </c>
      <c r="T45" s="444"/>
      <c r="U45" s="444"/>
      <c r="V45" s="441"/>
      <c r="W45" s="441"/>
      <c r="X45" s="444"/>
      <c r="Y45" s="446"/>
      <c r="Z45" s="446"/>
      <c r="AA45" s="446">
        <v>25</v>
      </c>
      <c r="AB45" s="438"/>
      <c r="AC45" s="446">
        <v>26</v>
      </c>
      <c r="AD45" s="505"/>
      <c r="AE45" s="387"/>
      <c r="AF45" s="387"/>
    </row>
    <row r="46" spans="1:32" ht="16.5" thickBot="1" x14ac:dyDescent="0.3">
      <c r="A46" s="464">
        <v>8</v>
      </c>
      <c r="B46" s="465"/>
      <c r="C46" s="465"/>
      <c r="D46" s="465"/>
      <c r="E46" s="465"/>
      <c r="F46" s="314"/>
      <c r="G46" s="465"/>
      <c r="H46" s="325"/>
      <c r="I46" s="465"/>
      <c r="J46" s="507"/>
      <c r="K46" s="508"/>
      <c r="L46" s="465"/>
      <c r="M46" s="465"/>
      <c r="N46" s="465"/>
      <c r="O46" s="465"/>
      <c r="P46" s="465"/>
      <c r="Q46" s="465"/>
      <c r="R46" s="465"/>
      <c r="S46" s="465"/>
      <c r="T46" s="468"/>
      <c r="U46" s="468"/>
      <c r="V46" s="465"/>
      <c r="W46" s="465"/>
      <c r="X46" s="468"/>
      <c r="Y46" s="470"/>
      <c r="Z46" s="470"/>
      <c r="AA46" s="470">
        <v>25</v>
      </c>
      <c r="AB46" s="509"/>
      <c r="AC46" s="470"/>
      <c r="AD46" s="510">
        <f>SUM(B42:AC46)</f>
        <v>2156</v>
      </c>
      <c r="AE46" s="387"/>
      <c r="AF46" s="387"/>
    </row>
    <row r="47" spans="1:32" ht="15.75" x14ac:dyDescent="0.25">
      <c r="A47" s="472">
        <v>9</v>
      </c>
      <c r="B47" s="327">
        <v>23</v>
      </c>
      <c r="C47" s="327">
        <v>29</v>
      </c>
      <c r="D47" s="474">
        <v>27</v>
      </c>
      <c r="E47" s="474">
        <v>25</v>
      </c>
      <c r="F47" s="315">
        <v>25</v>
      </c>
      <c r="G47" s="474">
        <v>23</v>
      </c>
      <c r="H47" s="327">
        <v>22</v>
      </c>
      <c r="I47" s="474">
        <v>27</v>
      </c>
      <c r="J47" s="500">
        <v>28</v>
      </c>
      <c r="K47" s="476">
        <v>19</v>
      </c>
      <c r="L47" s="474">
        <v>24</v>
      </c>
      <c r="M47" s="474">
        <v>23</v>
      </c>
      <c r="N47" s="327">
        <v>25</v>
      </c>
      <c r="O47" s="474">
        <v>31</v>
      </c>
      <c r="P47" s="474">
        <v>27</v>
      </c>
      <c r="Q47" s="474">
        <v>28</v>
      </c>
      <c r="R47" s="474">
        <v>27</v>
      </c>
      <c r="S47" s="474">
        <v>33</v>
      </c>
      <c r="T47" s="477">
        <v>21</v>
      </c>
      <c r="U47" s="477">
        <v>21</v>
      </c>
      <c r="V47" s="474">
        <v>16</v>
      </c>
      <c r="W47" s="474">
        <v>10</v>
      </c>
      <c r="X47" s="477">
        <v>12</v>
      </c>
      <c r="Y47" s="516">
        <v>25</v>
      </c>
      <c r="Z47" s="516">
        <v>24</v>
      </c>
      <c r="AA47" s="479">
        <v>29</v>
      </c>
      <c r="AB47" s="480">
        <v>25</v>
      </c>
      <c r="AC47" s="479">
        <v>26</v>
      </c>
      <c r="AD47" s="501"/>
      <c r="AE47" s="387"/>
      <c r="AF47" s="387"/>
    </row>
    <row r="48" spans="1:32" ht="15.75" x14ac:dyDescent="0.25">
      <c r="A48" s="407">
        <v>9</v>
      </c>
      <c r="B48" s="323">
        <v>25</v>
      </c>
      <c r="C48" s="323">
        <v>31</v>
      </c>
      <c r="D48" s="401">
        <v>28</v>
      </c>
      <c r="E48" s="401">
        <v>25</v>
      </c>
      <c r="F48" s="307">
        <v>31</v>
      </c>
      <c r="G48" s="401">
        <v>22</v>
      </c>
      <c r="H48" s="323">
        <v>28</v>
      </c>
      <c r="I48" s="401">
        <v>29</v>
      </c>
      <c r="J48" s="408">
        <v>30</v>
      </c>
      <c r="K48" s="409">
        <v>19</v>
      </c>
      <c r="L48" s="401">
        <v>20</v>
      </c>
      <c r="M48" s="401">
        <v>25</v>
      </c>
      <c r="N48" s="323">
        <v>26</v>
      </c>
      <c r="O48" s="401">
        <v>32</v>
      </c>
      <c r="P48" s="401">
        <v>30</v>
      </c>
      <c r="Q48" s="401">
        <v>29</v>
      </c>
      <c r="R48" s="401">
        <v>27</v>
      </c>
      <c r="S48" s="401">
        <v>31</v>
      </c>
      <c r="T48" s="410">
        <v>21</v>
      </c>
      <c r="U48" s="410">
        <v>25</v>
      </c>
      <c r="V48" s="401">
        <v>20</v>
      </c>
      <c r="W48" s="401">
        <v>8</v>
      </c>
      <c r="X48" s="410">
        <v>7</v>
      </c>
      <c r="Y48" s="517"/>
      <c r="Z48" s="517">
        <v>21</v>
      </c>
      <c r="AA48" s="405">
        <v>29</v>
      </c>
      <c r="AB48" s="483">
        <v>25</v>
      </c>
      <c r="AC48" s="405">
        <v>27</v>
      </c>
      <c r="AD48" s="501"/>
      <c r="AE48" s="387"/>
      <c r="AF48" s="387"/>
    </row>
    <row r="49" spans="1:32" ht="15.75" x14ac:dyDescent="0.25">
      <c r="A49" s="407">
        <v>9</v>
      </c>
      <c r="B49" s="323">
        <v>27</v>
      </c>
      <c r="C49" s="323">
        <v>29</v>
      </c>
      <c r="D49" s="401"/>
      <c r="E49" s="401">
        <v>26</v>
      </c>
      <c r="F49" s="307">
        <v>21</v>
      </c>
      <c r="G49" s="401"/>
      <c r="H49" s="323"/>
      <c r="I49" s="401">
        <v>24</v>
      </c>
      <c r="J49" s="408">
        <v>30</v>
      </c>
      <c r="K49" s="409">
        <v>28</v>
      </c>
      <c r="L49" s="401">
        <v>24</v>
      </c>
      <c r="M49" s="401">
        <v>26</v>
      </c>
      <c r="N49" s="323">
        <v>26</v>
      </c>
      <c r="O49" s="401"/>
      <c r="P49" s="401">
        <v>27</v>
      </c>
      <c r="Q49" s="401">
        <v>31</v>
      </c>
      <c r="R49" s="401"/>
      <c r="S49" s="401">
        <v>29</v>
      </c>
      <c r="T49" s="410"/>
      <c r="U49" s="410"/>
      <c r="V49" s="401"/>
      <c r="W49" s="401">
        <v>7</v>
      </c>
      <c r="X49" s="410"/>
      <c r="Y49" s="405"/>
      <c r="Z49" s="405"/>
      <c r="AA49" s="405">
        <v>28</v>
      </c>
      <c r="AB49" s="483">
        <v>24</v>
      </c>
      <c r="AC49" s="405">
        <v>26</v>
      </c>
      <c r="AD49" s="501"/>
      <c r="AE49" s="387"/>
      <c r="AF49" s="387"/>
    </row>
    <row r="50" spans="1:32" ht="15.75" x14ac:dyDescent="0.25">
      <c r="A50" s="407">
        <v>9</v>
      </c>
      <c r="B50" s="323">
        <v>25</v>
      </c>
      <c r="C50" s="323"/>
      <c r="D50" s="401"/>
      <c r="E50" s="401"/>
      <c r="F50" s="308"/>
      <c r="G50" s="401"/>
      <c r="H50" s="323"/>
      <c r="I50" s="401">
        <v>23</v>
      </c>
      <c r="J50" s="408">
        <v>30</v>
      </c>
      <c r="K50" s="409">
        <v>27</v>
      </c>
      <c r="L50" s="401"/>
      <c r="M50" s="401"/>
      <c r="N50" s="401"/>
      <c r="O50" s="401"/>
      <c r="P50" s="401">
        <v>27</v>
      </c>
      <c r="Q50" s="401">
        <v>29</v>
      </c>
      <c r="R50" s="401"/>
      <c r="S50" s="401">
        <v>31</v>
      </c>
      <c r="T50" s="410"/>
      <c r="U50" s="410"/>
      <c r="V50" s="401"/>
      <c r="W50" s="401"/>
      <c r="X50" s="410"/>
      <c r="Y50" s="405"/>
      <c r="Z50" s="405"/>
      <c r="AA50" s="405">
        <v>24</v>
      </c>
      <c r="AB50" s="483"/>
      <c r="AC50" s="405">
        <v>22</v>
      </c>
      <c r="AD50" s="501"/>
      <c r="AE50" s="387"/>
      <c r="AF50" s="387"/>
    </row>
    <row r="51" spans="1:32" ht="16.5" thickBot="1" x14ac:dyDescent="0.3">
      <c r="A51" s="413">
        <v>9</v>
      </c>
      <c r="B51" s="326"/>
      <c r="C51" s="329"/>
      <c r="D51" s="412"/>
      <c r="E51" s="412"/>
      <c r="F51" s="320"/>
      <c r="G51" s="412"/>
      <c r="H51" s="326"/>
      <c r="I51" s="412"/>
      <c r="J51" s="414"/>
      <c r="K51" s="419"/>
      <c r="L51" s="412"/>
      <c r="M51" s="412"/>
      <c r="N51" s="412"/>
      <c r="O51" s="412"/>
      <c r="P51" s="412"/>
      <c r="Q51" s="412"/>
      <c r="R51" s="412"/>
      <c r="S51" s="412"/>
      <c r="T51" s="415"/>
      <c r="U51" s="415"/>
      <c r="V51" s="412"/>
      <c r="W51" s="412"/>
      <c r="X51" s="518">
        <v>10</v>
      </c>
      <c r="Y51" s="519"/>
      <c r="Z51" s="519"/>
      <c r="AA51" s="416"/>
      <c r="AB51" s="520"/>
      <c r="AC51" s="416"/>
      <c r="AD51" s="521">
        <f>SUM(B47:AC51)</f>
        <v>2027</v>
      </c>
      <c r="AE51" s="387"/>
      <c r="AF51" s="387"/>
    </row>
    <row r="52" spans="1:32" ht="16.5" thickBot="1" x14ac:dyDescent="0.3">
      <c r="A52" s="522" t="s">
        <v>28</v>
      </c>
      <c r="B52" s="523">
        <f>SUM(B27:B51)</f>
        <v>559</v>
      </c>
      <c r="C52" s="523">
        <f t="shared" ref="C52:AD52" si="1">SUM(C27:C51)</f>
        <v>490</v>
      </c>
      <c r="D52" s="523">
        <f t="shared" si="1"/>
        <v>321</v>
      </c>
      <c r="E52" s="523">
        <f t="shared" si="1"/>
        <v>204</v>
      </c>
      <c r="F52" s="523">
        <f t="shared" si="1"/>
        <v>539</v>
      </c>
      <c r="G52" s="523">
        <f t="shared" si="1"/>
        <v>238</v>
      </c>
      <c r="H52" s="523">
        <f t="shared" si="1"/>
        <v>251</v>
      </c>
      <c r="I52" s="523">
        <f t="shared" si="1"/>
        <v>589</v>
      </c>
      <c r="J52" s="523">
        <f t="shared" si="1"/>
        <v>479</v>
      </c>
      <c r="K52" s="523">
        <f t="shared" si="1"/>
        <v>497</v>
      </c>
      <c r="L52" s="523">
        <f t="shared" si="1"/>
        <v>325</v>
      </c>
      <c r="M52" s="523">
        <f t="shared" si="1"/>
        <v>396</v>
      </c>
      <c r="N52" s="523">
        <f t="shared" si="1"/>
        <v>438</v>
      </c>
      <c r="O52" s="523">
        <f t="shared" si="1"/>
        <v>276</v>
      </c>
      <c r="P52" s="523">
        <f t="shared" si="1"/>
        <v>634</v>
      </c>
      <c r="Q52" s="523">
        <f t="shared" si="1"/>
        <v>634</v>
      </c>
      <c r="R52" s="523">
        <f t="shared" si="1"/>
        <v>354</v>
      </c>
      <c r="S52" s="523">
        <f t="shared" si="1"/>
        <v>586</v>
      </c>
      <c r="T52" s="523">
        <f t="shared" si="1"/>
        <v>202</v>
      </c>
      <c r="U52" s="523">
        <f t="shared" si="1"/>
        <v>279</v>
      </c>
      <c r="V52" s="523">
        <f t="shared" si="1"/>
        <v>331</v>
      </c>
      <c r="W52" s="523">
        <f t="shared" si="1"/>
        <v>92</v>
      </c>
      <c r="X52" s="523">
        <f t="shared" si="1"/>
        <v>71</v>
      </c>
      <c r="Y52" s="523">
        <f t="shared" si="1"/>
        <v>224</v>
      </c>
      <c r="Z52" s="523">
        <f t="shared" si="1"/>
        <v>258</v>
      </c>
      <c r="AA52" s="523">
        <f t="shared" si="1"/>
        <v>577</v>
      </c>
      <c r="AB52" s="523">
        <f t="shared" si="1"/>
        <v>373</v>
      </c>
      <c r="AC52" s="523">
        <f t="shared" si="1"/>
        <v>572</v>
      </c>
      <c r="AD52" s="524">
        <f t="shared" si="1"/>
        <v>10789</v>
      </c>
      <c r="AE52" s="387"/>
      <c r="AF52" s="387"/>
    </row>
    <row r="53" spans="1:32" ht="15.75" x14ac:dyDescent="0.25">
      <c r="A53" s="430">
        <v>10</v>
      </c>
      <c r="B53" s="525">
        <v>30</v>
      </c>
      <c r="C53" s="431">
        <v>26</v>
      </c>
      <c r="D53" s="434">
        <v>20</v>
      </c>
      <c r="E53" s="434">
        <v>26</v>
      </c>
      <c r="F53" s="310">
        <v>32</v>
      </c>
      <c r="G53" s="434">
        <v>27</v>
      </c>
      <c r="H53" s="328">
        <v>30</v>
      </c>
      <c r="I53" s="431">
        <v>25</v>
      </c>
      <c r="J53" s="490">
        <v>34</v>
      </c>
      <c r="K53" s="449">
        <v>34</v>
      </c>
      <c r="L53" s="431">
        <v>24</v>
      </c>
      <c r="M53" s="431">
        <v>32</v>
      </c>
      <c r="N53" s="431">
        <v>22</v>
      </c>
      <c r="O53" s="434">
        <v>22</v>
      </c>
      <c r="P53" s="434">
        <v>30</v>
      </c>
      <c r="Q53" s="431">
        <v>28</v>
      </c>
      <c r="R53" s="431">
        <v>22</v>
      </c>
      <c r="S53" s="431">
        <v>34</v>
      </c>
      <c r="T53" s="526">
        <v>19</v>
      </c>
      <c r="U53" s="526">
        <v>25</v>
      </c>
      <c r="V53" s="434">
        <v>21</v>
      </c>
      <c r="W53" s="434"/>
      <c r="X53" s="527">
        <v>5</v>
      </c>
      <c r="Y53" s="528">
        <v>18</v>
      </c>
      <c r="Z53" s="437">
        <v>26</v>
      </c>
      <c r="AA53" s="437">
        <v>26</v>
      </c>
      <c r="AB53" s="529">
        <v>37</v>
      </c>
      <c r="AC53" s="437">
        <v>25</v>
      </c>
      <c r="AD53" s="505"/>
      <c r="AE53" s="387"/>
      <c r="AF53" s="387"/>
    </row>
    <row r="54" spans="1:32" ht="15.75" x14ac:dyDescent="0.25">
      <c r="A54" s="440">
        <v>10</v>
      </c>
      <c r="B54" s="441">
        <v>31</v>
      </c>
      <c r="C54" s="441"/>
      <c r="D54" s="441"/>
      <c r="E54" s="441">
        <v>26</v>
      </c>
      <c r="F54" s="313">
        <v>32</v>
      </c>
      <c r="G54" s="441"/>
      <c r="H54" s="324"/>
      <c r="I54" s="441">
        <v>25</v>
      </c>
      <c r="J54" s="368"/>
      <c r="K54" s="452">
        <v>35</v>
      </c>
      <c r="L54" s="441"/>
      <c r="M54" s="441"/>
      <c r="N54" s="441">
        <v>25</v>
      </c>
      <c r="O54" s="441"/>
      <c r="P54" s="324">
        <v>30</v>
      </c>
      <c r="Q54" s="441">
        <v>27</v>
      </c>
      <c r="R54" s="441">
        <v>22</v>
      </c>
      <c r="S54" s="441">
        <v>34</v>
      </c>
      <c r="T54" s="444"/>
      <c r="U54" s="444"/>
      <c r="V54" s="441"/>
      <c r="W54" s="441"/>
      <c r="X54" s="444"/>
      <c r="Y54" s="446"/>
      <c r="Z54" s="446"/>
      <c r="AA54" s="446">
        <v>35</v>
      </c>
      <c r="AB54" s="530"/>
      <c r="AC54" s="446">
        <v>25</v>
      </c>
      <c r="AD54" s="505"/>
      <c r="AE54" s="387"/>
      <c r="AF54" s="387"/>
    </row>
    <row r="55" spans="1:32" ht="16.5" thickBot="1" x14ac:dyDescent="0.3">
      <c r="A55" s="464">
        <v>10</v>
      </c>
      <c r="B55" s="465"/>
      <c r="C55" s="465"/>
      <c r="D55" s="465"/>
      <c r="E55" s="465">
        <v>24</v>
      </c>
      <c r="F55" s="319"/>
      <c r="G55" s="465"/>
      <c r="H55" s="325"/>
      <c r="I55" s="465">
        <v>21</v>
      </c>
      <c r="J55" s="507"/>
      <c r="K55" s="508"/>
      <c r="L55" s="465"/>
      <c r="M55" s="465"/>
      <c r="N55" s="465"/>
      <c r="O55" s="465"/>
      <c r="P55" s="465"/>
      <c r="Q55" s="465"/>
      <c r="R55" s="465"/>
      <c r="S55" s="465"/>
      <c r="T55" s="468"/>
      <c r="U55" s="468"/>
      <c r="V55" s="465"/>
      <c r="W55" s="465"/>
      <c r="X55" s="468"/>
      <c r="Y55" s="470"/>
      <c r="Z55" s="470"/>
      <c r="AA55" s="470"/>
      <c r="AB55" s="531"/>
      <c r="AC55" s="470">
        <v>25</v>
      </c>
      <c r="AD55" s="532">
        <f>SUM(B53:AC55)</f>
        <v>1117</v>
      </c>
      <c r="AE55" s="387"/>
      <c r="AF55" s="387"/>
    </row>
    <row r="56" spans="1:32" ht="15.75" x14ac:dyDescent="0.25">
      <c r="A56" s="472">
        <v>11</v>
      </c>
      <c r="B56" s="327">
        <v>30</v>
      </c>
      <c r="C56" s="327">
        <v>24</v>
      </c>
      <c r="D56" s="474">
        <v>22</v>
      </c>
      <c r="E56" s="474">
        <v>25</v>
      </c>
      <c r="F56" s="315">
        <v>26</v>
      </c>
      <c r="G56" s="474">
        <v>20</v>
      </c>
      <c r="H56" s="327">
        <v>22</v>
      </c>
      <c r="I56" s="474">
        <v>27</v>
      </c>
      <c r="J56" s="500">
        <v>27</v>
      </c>
      <c r="K56" s="476">
        <v>12</v>
      </c>
      <c r="L56" s="474">
        <v>25</v>
      </c>
      <c r="M56" s="474">
        <v>29</v>
      </c>
      <c r="N56" s="533">
        <v>26</v>
      </c>
      <c r="O56" s="474">
        <v>23</v>
      </c>
      <c r="P56" s="474">
        <v>30</v>
      </c>
      <c r="Q56" s="474">
        <v>28</v>
      </c>
      <c r="R56" s="474">
        <v>20</v>
      </c>
      <c r="S56" s="474">
        <v>27</v>
      </c>
      <c r="T56" s="477">
        <v>19</v>
      </c>
      <c r="U56" s="477">
        <v>24</v>
      </c>
      <c r="V56" s="474">
        <v>19</v>
      </c>
      <c r="W56" s="474"/>
      <c r="X56" s="477"/>
      <c r="Y56" s="479">
        <v>19</v>
      </c>
      <c r="Z56" s="479">
        <v>29</v>
      </c>
      <c r="AA56" s="479">
        <v>27</v>
      </c>
      <c r="AB56" s="534">
        <v>24</v>
      </c>
      <c r="AC56" s="479">
        <v>30</v>
      </c>
      <c r="AD56" s="501"/>
      <c r="AE56" s="387"/>
      <c r="AF56" s="387"/>
    </row>
    <row r="57" spans="1:32" ht="15.75" x14ac:dyDescent="0.25">
      <c r="A57" s="407">
        <v>11</v>
      </c>
      <c r="B57" s="323">
        <v>34</v>
      </c>
      <c r="C57" s="323"/>
      <c r="D57" s="401"/>
      <c r="E57" s="401">
        <v>22</v>
      </c>
      <c r="F57" s="308">
        <v>26</v>
      </c>
      <c r="G57" s="401"/>
      <c r="H57" s="323"/>
      <c r="I57" s="401">
        <v>28</v>
      </c>
      <c r="J57" s="408"/>
      <c r="K57" s="409">
        <v>24</v>
      </c>
      <c r="L57" s="401"/>
      <c r="M57" s="401"/>
      <c r="N57" s="323">
        <v>21</v>
      </c>
      <c r="O57" s="401"/>
      <c r="P57" s="401">
        <v>26</v>
      </c>
      <c r="Q57" s="401">
        <v>30</v>
      </c>
      <c r="R57" s="401">
        <v>23</v>
      </c>
      <c r="S57" s="401">
        <v>28</v>
      </c>
      <c r="T57" s="410"/>
      <c r="U57" s="410"/>
      <c r="V57" s="401"/>
      <c r="W57" s="401"/>
      <c r="X57" s="410"/>
      <c r="Y57" s="405"/>
      <c r="Z57" s="405"/>
      <c r="AA57" s="405">
        <v>33</v>
      </c>
      <c r="AB57" s="411"/>
      <c r="AC57" s="405">
        <v>34</v>
      </c>
      <c r="AD57" s="501"/>
      <c r="AE57" s="387"/>
      <c r="AF57" s="387"/>
    </row>
    <row r="58" spans="1:32" ht="15.75" x14ac:dyDescent="0.25">
      <c r="A58" s="413">
        <v>11</v>
      </c>
      <c r="B58" s="329"/>
      <c r="C58" s="329"/>
      <c r="D58" s="412"/>
      <c r="E58" s="412">
        <v>24</v>
      </c>
      <c r="F58" s="321"/>
      <c r="G58" s="412"/>
      <c r="H58" s="329"/>
      <c r="I58" s="412">
        <v>20</v>
      </c>
      <c r="J58" s="414"/>
      <c r="K58" s="419">
        <v>18</v>
      </c>
      <c r="L58" s="412"/>
      <c r="M58" s="412"/>
      <c r="N58" s="412"/>
      <c r="O58" s="412"/>
      <c r="P58" s="412">
        <v>24</v>
      </c>
      <c r="Q58" s="412"/>
      <c r="R58" s="412"/>
      <c r="S58" s="412"/>
      <c r="T58" s="415"/>
      <c r="U58" s="415"/>
      <c r="V58" s="412"/>
      <c r="W58" s="412"/>
      <c r="X58" s="415"/>
      <c r="Y58" s="416"/>
      <c r="Z58" s="416"/>
      <c r="AA58" s="416">
        <v>18</v>
      </c>
      <c r="AB58" s="535"/>
      <c r="AC58" s="416"/>
      <c r="AD58" s="501"/>
      <c r="AE58" s="387"/>
      <c r="AF58" s="387"/>
    </row>
    <row r="59" spans="1:32" ht="16.5" thickBot="1" x14ac:dyDescent="0.3">
      <c r="A59" s="413" t="s">
        <v>29</v>
      </c>
      <c r="B59" s="326"/>
      <c r="C59" s="326"/>
      <c r="D59" s="422"/>
      <c r="E59" s="422"/>
      <c r="F59" s="320"/>
      <c r="G59" s="422"/>
      <c r="H59" s="326"/>
      <c r="I59" s="422"/>
      <c r="J59" s="487"/>
      <c r="K59" s="488"/>
      <c r="L59" s="422"/>
      <c r="M59" s="422"/>
      <c r="N59" s="422"/>
      <c r="O59" s="422"/>
      <c r="P59" s="422"/>
      <c r="Q59" s="422"/>
      <c r="R59" s="422"/>
      <c r="S59" s="422"/>
      <c r="T59" s="428"/>
      <c r="U59" s="428"/>
      <c r="V59" s="422"/>
      <c r="W59" s="422"/>
      <c r="X59" s="428"/>
      <c r="Y59" s="429"/>
      <c r="Z59" s="429"/>
      <c r="AA59" s="429"/>
      <c r="AB59" s="536"/>
      <c r="AC59" s="429"/>
      <c r="AD59" s="504">
        <f>SUM(B56:AC59)</f>
        <v>1067</v>
      </c>
      <c r="AE59" s="387"/>
      <c r="AF59" s="387"/>
    </row>
    <row r="60" spans="1:32" ht="16.5" thickBot="1" x14ac:dyDescent="0.3">
      <c r="A60" s="537" t="s">
        <v>30</v>
      </c>
      <c r="B60" s="322">
        <f t="shared" ref="B60:AC60" si="2">SUM(B53:B59)</f>
        <v>125</v>
      </c>
      <c r="C60" s="322">
        <f t="shared" si="2"/>
        <v>50</v>
      </c>
      <c r="D60" s="322">
        <f t="shared" si="2"/>
        <v>42</v>
      </c>
      <c r="E60" s="322">
        <f t="shared" si="2"/>
        <v>147</v>
      </c>
      <c r="F60" s="322">
        <f t="shared" si="2"/>
        <v>116</v>
      </c>
      <c r="G60" s="322">
        <f t="shared" si="2"/>
        <v>47</v>
      </c>
      <c r="H60" s="322">
        <f t="shared" si="2"/>
        <v>52</v>
      </c>
      <c r="I60" s="322">
        <f t="shared" si="2"/>
        <v>146</v>
      </c>
      <c r="J60" s="538">
        <f>SUM(J53:J59)</f>
        <v>61</v>
      </c>
      <c r="K60" s="322">
        <f t="shared" si="2"/>
        <v>123</v>
      </c>
      <c r="L60" s="322">
        <f t="shared" si="2"/>
        <v>49</v>
      </c>
      <c r="M60" s="322">
        <f t="shared" si="2"/>
        <v>61</v>
      </c>
      <c r="N60" s="322">
        <f t="shared" si="2"/>
        <v>94</v>
      </c>
      <c r="O60" s="322">
        <f t="shared" si="2"/>
        <v>45</v>
      </c>
      <c r="P60" s="322">
        <f t="shared" si="2"/>
        <v>140</v>
      </c>
      <c r="Q60" s="322">
        <f t="shared" si="2"/>
        <v>113</v>
      </c>
      <c r="R60" s="322">
        <v>87</v>
      </c>
      <c r="S60" s="322">
        <v>87</v>
      </c>
      <c r="T60" s="322">
        <f t="shared" si="2"/>
        <v>38</v>
      </c>
      <c r="U60" s="322">
        <f t="shared" si="2"/>
        <v>49</v>
      </c>
      <c r="V60" s="322">
        <v>40</v>
      </c>
      <c r="W60" s="322">
        <f t="shared" si="2"/>
        <v>0</v>
      </c>
      <c r="X60" s="322">
        <f t="shared" si="2"/>
        <v>5</v>
      </c>
      <c r="Y60" s="322">
        <f t="shared" si="2"/>
        <v>37</v>
      </c>
      <c r="Z60" s="322">
        <f t="shared" si="2"/>
        <v>55</v>
      </c>
      <c r="AA60" s="322">
        <f t="shared" si="2"/>
        <v>139</v>
      </c>
      <c r="AB60" s="322">
        <f t="shared" si="2"/>
        <v>61</v>
      </c>
      <c r="AC60" s="322">
        <f t="shared" si="2"/>
        <v>139</v>
      </c>
      <c r="AD60" s="322">
        <f>SUM(AD54:AD59)</f>
        <v>2184</v>
      </c>
      <c r="AE60" s="387"/>
      <c r="AF60" s="387"/>
    </row>
    <row r="61" spans="1:32" ht="15.75" x14ac:dyDescent="0.25">
      <c r="A61" s="539"/>
      <c r="B61" s="539"/>
      <c r="C61" s="539"/>
      <c r="D61" s="539"/>
      <c r="E61" s="539"/>
      <c r="F61" s="539"/>
      <c r="G61" s="539"/>
      <c r="H61" s="540"/>
      <c r="I61" s="539"/>
      <c r="J61" s="541"/>
      <c r="K61" s="539"/>
      <c r="L61" s="539"/>
      <c r="M61" s="539"/>
      <c r="N61" s="539"/>
      <c r="O61" s="539"/>
      <c r="P61" s="539"/>
      <c r="Q61" s="539"/>
      <c r="R61" s="539"/>
      <c r="S61" s="541"/>
      <c r="T61" s="539"/>
      <c r="U61" s="539"/>
      <c r="V61" s="539"/>
      <c r="W61" s="539"/>
      <c r="X61" s="539"/>
      <c r="Y61" s="539"/>
      <c r="Z61" s="539"/>
      <c r="AA61" s="539"/>
      <c r="AB61" s="539"/>
      <c r="AC61" s="539"/>
      <c r="AD61" s="539"/>
      <c r="AE61" s="387"/>
      <c r="AF61" s="387"/>
    </row>
    <row r="62" spans="1:32" ht="15.75" x14ac:dyDescent="0.25">
      <c r="A62" s="542" t="s">
        <v>81</v>
      </c>
      <c r="B62" s="390">
        <f t="shared" ref="B62:AD62" si="3">B26+B52+B60</f>
        <v>1200</v>
      </c>
      <c r="C62" s="390">
        <f t="shared" si="3"/>
        <v>997</v>
      </c>
      <c r="D62" s="390">
        <f t="shared" si="3"/>
        <v>734</v>
      </c>
      <c r="E62" s="390">
        <f t="shared" si="3"/>
        <v>351</v>
      </c>
      <c r="F62" s="390">
        <f>F26+F52+F60</f>
        <v>1106</v>
      </c>
      <c r="G62" s="390">
        <f>G26+G52+G60</f>
        <v>538</v>
      </c>
      <c r="H62" s="390">
        <f t="shared" si="3"/>
        <v>565</v>
      </c>
      <c r="I62" s="390">
        <f t="shared" si="3"/>
        <v>1343</v>
      </c>
      <c r="J62" s="390">
        <f t="shared" si="3"/>
        <v>923</v>
      </c>
      <c r="K62" s="543">
        <f t="shared" si="3"/>
        <v>1198</v>
      </c>
      <c r="L62" s="390">
        <f t="shared" si="3"/>
        <v>680</v>
      </c>
      <c r="M62" s="390">
        <f t="shared" si="3"/>
        <v>814</v>
      </c>
      <c r="N62" s="390">
        <f t="shared" si="3"/>
        <v>888</v>
      </c>
      <c r="O62" s="390">
        <f t="shared" si="3"/>
        <v>601</v>
      </c>
      <c r="P62" s="390">
        <f t="shared" si="3"/>
        <v>1347</v>
      </c>
      <c r="Q62" s="390">
        <f t="shared" si="3"/>
        <v>1360</v>
      </c>
      <c r="R62" s="390">
        <f t="shared" si="3"/>
        <v>798</v>
      </c>
      <c r="S62" s="390">
        <f t="shared" si="3"/>
        <v>1273</v>
      </c>
      <c r="T62" s="390">
        <f t="shared" si="3"/>
        <v>411</v>
      </c>
      <c r="U62" s="390">
        <f t="shared" si="3"/>
        <v>557</v>
      </c>
      <c r="V62" s="390">
        <f t="shared" si="3"/>
        <v>687</v>
      </c>
      <c r="W62" s="390">
        <f t="shared" si="3"/>
        <v>170</v>
      </c>
      <c r="X62" s="390">
        <f t="shared" si="3"/>
        <v>124</v>
      </c>
      <c r="Y62" s="390">
        <f t="shared" si="3"/>
        <v>481</v>
      </c>
      <c r="Z62" s="390">
        <f t="shared" si="3"/>
        <v>558</v>
      </c>
      <c r="AA62" s="390">
        <f t="shared" si="3"/>
        <v>1286</v>
      </c>
      <c r="AB62" s="390">
        <f>AB26+AB52+AB60</f>
        <v>767</v>
      </c>
      <c r="AC62" s="390">
        <f t="shared" si="3"/>
        <v>1277</v>
      </c>
      <c r="AD62" s="390">
        <f t="shared" si="3"/>
        <v>23070</v>
      </c>
      <c r="AE62" s="388" t="s">
        <v>82</v>
      </c>
      <c r="AF62" s="388"/>
    </row>
    <row r="63" spans="1:32" ht="15.75" x14ac:dyDescent="0.25">
      <c r="A63" s="539"/>
      <c r="B63" s="539"/>
      <c r="C63" s="539"/>
      <c r="D63" s="539"/>
      <c r="E63" s="539"/>
      <c r="F63" s="539"/>
      <c r="G63" s="539"/>
      <c r="H63" s="540"/>
      <c r="I63" s="539"/>
      <c r="J63" s="541"/>
      <c r="K63" s="544">
        <f>SUM(K6:K9,K14:K15,K18:K19,K23,K29:K30,K34:K35,K39:K40,K44:K45,K49,K55)</f>
        <v>522</v>
      </c>
      <c r="L63" s="539"/>
      <c r="M63" s="539"/>
      <c r="N63" s="539"/>
      <c r="O63" s="539"/>
      <c r="P63" s="539"/>
      <c r="Q63" s="539"/>
      <c r="R63" s="539"/>
      <c r="S63" s="541"/>
      <c r="T63" s="539"/>
      <c r="U63" s="539"/>
      <c r="V63" s="539"/>
      <c r="W63" s="539"/>
      <c r="X63" s="539"/>
      <c r="Y63" s="539"/>
      <c r="Z63" s="539"/>
      <c r="AA63" s="539"/>
      <c r="AB63" s="539"/>
      <c r="AC63" s="539"/>
      <c r="AD63" s="540"/>
      <c r="AE63" s="387"/>
      <c r="AF63" s="387"/>
    </row>
    <row r="64" spans="1:32" ht="15.75" x14ac:dyDescent="0.25">
      <c r="A64" s="391" t="s">
        <v>83</v>
      </c>
      <c r="B64" s="391">
        <v>40</v>
      </c>
      <c r="C64" s="391">
        <v>34</v>
      </c>
      <c r="D64" s="391">
        <v>27</v>
      </c>
      <c r="E64" s="391">
        <v>14</v>
      </c>
      <c r="F64" s="391">
        <v>39</v>
      </c>
      <c r="G64" s="391">
        <v>21</v>
      </c>
      <c r="H64" s="391">
        <v>21</v>
      </c>
      <c r="I64" s="391">
        <v>48</v>
      </c>
      <c r="J64" s="375">
        <v>32</v>
      </c>
      <c r="K64" s="392">
        <v>48</v>
      </c>
      <c r="L64" s="391">
        <v>26</v>
      </c>
      <c r="M64" s="391">
        <v>29</v>
      </c>
      <c r="N64" s="391">
        <v>32</v>
      </c>
      <c r="O64" s="391">
        <v>22</v>
      </c>
      <c r="P64" s="391">
        <v>46</v>
      </c>
      <c r="Q64" s="391">
        <v>46</v>
      </c>
      <c r="R64" s="391">
        <v>33</v>
      </c>
      <c r="S64" s="375">
        <v>45</v>
      </c>
      <c r="T64" s="391">
        <v>16</v>
      </c>
      <c r="U64" s="391">
        <v>21</v>
      </c>
      <c r="V64" s="391">
        <v>28</v>
      </c>
      <c r="W64" s="391">
        <v>17</v>
      </c>
      <c r="X64" s="391">
        <v>15</v>
      </c>
      <c r="Y64" s="391">
        <v>18</v>
      </c>
      <c r="Z64" s="391">
        <v>20</v>
      </c>
      <c r="AA64" s="391">
        <v>45</v>
      </c>
      <c r="AB64" s="391">
        <v>29</v>
      </c>
      <c r="AC64" s="391">
        <v>42</v>
      </c>
      <c r="AD64" s="458">
        <f>SUM(B64:AC64)</f>
        <v>854</v>
      </c>
      <c r="AE64" s="387"/>
      <c r="AF64" s="387"/>
    </row>
    <row r="65" spans="1:32" ht="15.75" x14ac:dyDescent="0.25">
      <c r="A65" s="393" t="s">
        <v>57</v>
      </c>
      <c r="B65" s="393">
        <f>B62/B64</f>
        <v>30</v>
      </c>
      <c r="C65" s="393">
        <f>C62/C64</f>
        <v>29.323529411764707</v>
      </c>
      <c r="D65" s="393">
        <f>D62/D64</f>
        <v>27.185185185185187</v>
      </c>
      <c r="E65" s="393">
        <f t="shared" ref="E65:AD65" si="4">E62/E64</f>
        <v>25.071428571428573</v>
      </c>
      <c r="F65" s="393">
        <f t="shared" si="4"/>
        <v>28.358974358974358</v>
      </c>
      <c r="G65" s="394">
        <f t="shared" si="4"/>
        <v>25.61904761904762</v>
      </c>
      <c r="H65" s="393">
        <f t="shared" si="4"/>
        <v>26.904761904761905</v>
      </c>
      <c r="I65" s="393">
        <f t="shared" si="4"/>
        <v>27.979166666666668</v>
      </c>
      <c r="J65" s="393">
        <f t="shared" si="4"/>
        <v>28.84375</v>
      </c>
      <c r="K65" s="395">
        <f t="shared" si="4"/>
        <v>24.958333333333332</v>
      </c>
      <c r="L65" s="393">
        <f t="shared" si="4"/>
        <v>26.153846153846153</v>
      </c>
      <c r="M65" s="393">
        <f t="shared" si="4"/>
        <v>28.068965517241381</v>
      </c>
      <c r="N65" s="393">
        <f t="shared" si="4"/>
        <v>27.75</v>
      </c>
      <c r="O65" s="393">
        <f t="shared" si="4"/>
        <v>27.318181818181817</v>
      </c>
      <c r="P65" s="393">
        <f t="shared" si="4"/>
        <v>29.282608695652176</v>
      </c>
      <c r="Q65" s="393">
        <v>30</v>
      </c>
      <c r="R65" s="393">
        <f t="shared" si="4"/>
        <v>24.181818181818183</v>
      </c>
      <c r="S65" s="393">
        <f t="shared" si="4"/>
        <v>28.288888888888888</v>
      </c>
      <c r="T65" s="393">
        <f t="shared" si="4"/>
        <v>25.6875</v>
      </c>
      <c r="U65" s="393">
        <f t="shared" si="4"/>
        <v>26.523809523809526</v>
      </c>
      <c r="V65" s="394">
        <f t="shared" si="4"/>
        <v>24.535714285714285</v>
      </c>
      <c r="W65" s="393">
        <f t="shared" si="4"/>
        <v>10</v>
      </c>
      <c r="X65" s="393">
        <f t="shared" si="4"/>
        <v>8.2666666666666675</v>
      </c>
      <c r="Y65" s="394">
        <f t="shared" si="4"/>
        <v>26.722222222222221</v>
      </c>
      <c r="Z65" s="393">
        <f t="shared" si="4"/>
        <v>27.9</v>
      </c>
      <c r="AA65" s="393">
        <f t="shared" si="4"/>
        <v>28.577777777777779</v>
      </c>
      <c r="AB65" s="393">
        <f t="shared" si="4"/>
        <v>26.448275862068964</v>
      </c>
      <c r="AC65" s="393">
        <f t="shared" si="4"/>
        <v>30.404761904761905</v>
      </c>
      <c r="AD65" s="393">
        <f t="shared" si="4"/>
        <v>27.014051522248245</v>
      </c>
      <c r="AE65" s="387"/>
      <c r="AF65" s="387"/>
    </row>
    <row r="66" spans="1:32" ht="15.75" x14ac:dyDescent="0.25">
      <c r="A66" s="540"/>
      <c r="B66" s="539"/>
      <c r="C66" s="539"/>
      <c r="D66" s="539"/>
      <c r="E66" s="539"/>
      <c r="F66" s="539"/>
      <c r="G66" s="539"/>
      <c r="H66" s="540"/>
      <c r="I66" s="539"/>
      <c r="J66" s="541"/>
      <c r="K66" s="539"/>
      <c r="L66" s="539"/>
      <c r="M66" s="539"/>
      <c r="N66" s="539"/>
      <c r="O66" s="539"/>
      <c r="P66" s="539"/>
      <c r="Q66" s="539"/>
      <c r="R66" s="539"/>
      <c r="S66" s="541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387"/>
      <c r="AF66" s="387"/>
    </row>
    <row r="67" spans="1:32" ht="15.75" x14ac:dyDescent="0.25">
      <c r="A67" s="540"/>
      <c r="B67" s="539"/>
      <c r="C67" s="539"/>
      <c r="D67" s="539"/>
      <c r="E67" s="539"/>
      <c r="F67" s="540"/>
      <c r="G67" s="539"/>
      <c r="H67" s="540"/>
      <c r="I67" s="540"/>
      <c r="J67" s="209"/>
      <c r="K67" s="539"/>
      <c r="L67" s="540"/>
      <c r="M67" s="539"/>
      <c r="N67" s="539"/>
      <c r="O67" s="539"/>
      <c r="P67" s="539"/>
      <c r="Q67" s="539"/>
      <c r="R67" s="539"/>
      <c r="S67" s="541"/>
      <c r="T67" s="539"/>
      <c r="U67" s="540"/>
      <c r="V67" s="539"/>
      <c r="W67" s="539"/>
      <c r="X67" s="539"/>
      <c r="Y67" s="539"/>
      <c r="Z67" s="539"/>
      <c r="AA67" s="539"/>
      <c r="AB67" s="539"/>
      <c r="AC67" s="540"/>
      <c r="AD67" s="545"/>
      <c r="AE67" s="387"/>
      <c r="AF67" s="387"/>
    </row>
    <row r="68" spans="1:32" ht="15.75" x14ac:dyDescent="0.25">
      <c r="A68" s="391" t="s">
        <v>89</v>
      </c>
      <c r="B68" s="492">
        <v>1191</v>
      </c>
      <c r="C68" s="492">
        <v>923</v>
      </c>
      <c r="D68" s="492">
        <v>698</v>
      </c>
      <c r="E68" s="492">
        <v>359</v>
      </c>
      <c r="F68" s="492">
        <v>1135</v>
      </c>
      <c r="G68" s="492">
        <v>499</v>
      </c>
      <c r="H68" s="391">
        <v>546</v>
      </c>
      <c r="I68" s="492">
        <v>1281</v>
      </c>
      <c r="J68" s="546">
        <v>940</v>
      </c>
      <c r="K68" s="492">
        <v>1002</v>
      </c>
      <c r="L68" s="492">
        <v>707</v>
      </c>
      <c r="M68" s="492">
        <v>800</v>
      </c>
      <c r="N68" s="492">
        <v>852</v>
      </c>
      <c r="O68" s="492">
        <v>575</v>
      </c>
      <c r="P68" s="492">
        <v>1316</v>
      </c>
      <c r="Q68" s="492">
        <v>1324</v>
      </c>
      <c r="R68" s="492">
        <v>598</v>
      </c>
      <c r="S68" s="546">
        <v>1289</v>
      </c>
      <c r="T68" s="492">
        <v>390</v>
      </c>
      <c r="U68" s="492">
        <v>545</v>
      </c>
      <c r="V68" s="492">
        <v>666</v>
      </c>
      <c r="W68" s="492">
        <v>162</v>
      </c>
      <c r="X68" s="492">
        <v>127</v>
      </c>
      <c r="Y68" s="492">
        <v>463</v>
      </c>
      <c r="Z68" s="492">
        <v>552</v>
      </c>
      <c r="AA68" s="492">
        <v>1257</v>
      </c>
      <c r="AB68" s="492">
        <v>747</v>
      </c>
      <c r="AC68" s="492">
        <v>1206</v>
      </c>
      <c r="AD68" s="458">
        <v>22150</v>
      </c>
      <c r="AE68" s="387"/>
      <c r="AF68" s="387"/>
    </row>
    <row r="69" spans="1:32" ht="15.75" x14ac:dyDescent="0.25">
      <c r="A69" s="391" t="s">
        <v>84</v>
      </c>
      <c r="B69" s="492">
        <f>B62-B68</f>
        <v>9</v>
      </c>
      <c r="C69" s="547">
        <f t="shared" ref="C69:AD69" si="5">C62-C68</f>
        <v>74</v>
      </c>
      <c r="D69" s="547">
        <f t="shared" si="5"/>
        <v>36</v>
      </c>
      <c r="E69" s="492">
        <f t="shared" si="5"/>
        <v>-8</v>
      </c>
      <c r="F69" s="548">
        <f t="shared" si="5"/>
        <v>-29</v>
      </c>
      <c r="G69" s="492">
        <f t="shared" si="5"/>
        <v>39</v>
      </c>
      <c r="H69" s="492">
        <f t="shared" si="5"/>
        <v>19</v>
      </c>
      <c r="I69" s="547">
        <f t="shared" si="5"/>
        <v>62</v>
      </c>
      <c r="J69" s="548">
        <f t="shared" si="5"/>
        <v>-17</v>
      </c>
      <c r="K69" s="547">
        <f t="shared" si="5"/>
        <v>196</v>
      </c>
      <c r="L69" s="548">
        <f t="shared" si="5"/>
        <v>-27</v>
      </c>
      <c r="M69" s="492">
        <f t="shared" si="5"/>
        <v>14</v>
      </c>
      <c r="N69" s="492">
        <f t="shared" si="5"/>
        <v>36</v>
      </c>
      <c r="O69" s="547">
        <f t="shared" si="5"/>
        <v>26</v>
      </c>
      <c r="P69" s="547">
        <f t="shared" si="5"/>
        <v>31</v>
      </c>
      <c r="Q69" s="547">
        <f t="shared" si="5"/>
        <v>36</v>
      </c>
      <c r="R69" s="547">
        <f t="shared" si="5"/>
        <v>200</v>
      </c>
      <c r="S69" s="492">
        <f t="shared" si="5"/>
        <v>-16</v>
      </c>
      <c r="T69" s="492">
        <f t="shared" si="5"/>
        <v>21</v>
      </c>
      <c r="U69" s="492">
        <f t="shared" si="5"/>
        <v>12</v>
      </c>
      <c r="V69" s="547">
        <f t="shared" si="5"/>
        <v>21</v>
      </c>
      <c r="W69" s="492">
        <f t="shared" si="5"/>
        <v>8</v>
      </c>
      <c r="X69" s="492">
        <f t="shared" si="5"/>
        <v>-3</v>
      </c>
      <c r="Y69" s="549">
        <f t="shared" si="5"/>
        <v>18</v>
      </c>
      <c r="Z69" s="492">
        <f t="shared" si="5"/>
        <v>6</v>
      </c>
      <c r="AA69" s="547">
        <f t="shared" si="5"/>
        <v>29</v>
      </c>
      <c r="AB69" s="492">
        <f t="shared" si="5"/>
        <v>20</v>
      </c>
      <c r="AC69" s="547">
        <f t="shared" si="5"/>
        <v>71</v>
      </c>
      <c r="AD69" s="492">
        <f t="shared" si="5"/>
        <v>920</v>
      </c>
      <c r="AE69" s="387"/>
      <c r="AF69" s="387"/>
    </row>
    <row r="70" spans="1:32" ht="15.75" x14ac:dyDescent="0.25">
      <c r="A70" s="389"/>
      <c r="B70" s="387"/>
      <c r="C70" s="387"/>
      <c r="D70" s="387"/>
      <c r="E70" s="387"/>
      <c r="F70" s="387"/>
      <c r="G70" s="387"/>
      <c r="H70" s="389"/>
      <c r="I70" s="387"/>
      <c r="J70" s="161"/>
      <c r="K70" s="387"/>
      <c r="L70" s="387"/>
      <c r="M70" s="387"/>
      <c r="N70" s="387"/>
      <c r="O70" s="387"/>
      <c r="P70" s="387"/>
      <c r="Q70" s="387"/>
      <c r="R70" s="387"/>
      <c r="S70" s="161"/>
      <c r="T70" s="387"/>
      <c r="U70" s="387"/>
      <c r="V70" s="387"/>
      <c r="W70" s="387"/>
      <c r="X70" s="387"/>
      <c r="Y70" s="387"/>
      <c r="Z70" s="387"/>
      <c r="AA70" s="387"/>
      <c r="AB70" s="387"/>
      <c r="AC70" s="387"/>
      <c r="AD70" s="387"/>
      <c r="AE70" s="387"/>
      <c r="AF70" s="387"/>
    </row>
    <row r="71" spans="1:32" ht="15.75" x14ac:dyDescent="0.25">
      <c r="A71" s="396" t="s">
        <v>85</v>
      </c>
      <c r="B71" s="397">
        <v>134</v>
      </c>
      <c r="C71" s="387"/>
      <c r="D71" s="387"/>
      <c r="E71" s="387"/>
      <c r="F71" s="397">
        <v>27</v>
      </c>
      <c r="G71" s="387"/>
      <c r="H71" s="389"/>
      <c r="I71" s="397">
        <v>387</v>
      </c>
      <c r="J71" s="398">
        <v>202</v>
      </c>
      <c r="K71" s="387"/>
      <c r="L71" s="397">
        <v>15</v>
      </c>
      <c r="M71" s="387"/>
      <c r="N71" s="397">
        <v>53</v>
      </c>
      <c r="O71" s="387"/>
      <c r="P71" s="387"/>
      <c r="Q71" s="387"/>
      <c r="R71" s="387"/>
      <c r="S71" s="161"/>
      <c r="T71" s="387"/>
      <c r="U71" s="397">
        <v>237</v>
      </c>
      <c r="V71" s="387"/>
      <c r="W71" s="387"/>
      <c r="X71" s="387"/>
      <c r="Y71" s="387"/>
      <c r="Z71" s="387"/>
      <c r="AA71" s="387"/>
      <c r="AB71" s="387"/>
      <c r="AC71" s="397">
        <v>147</v>
      </c>
      <c r="AD71" s="397">
        <f>SUM(B71:AC71)</f>
        <v>1202</v>
      </c>
      <c r="AE71" s="387"/>
      <c r="AF71" s="387"/>
    </row>
    <row r="72" spans="1:32" ht="15.75" x14ac:dyDescent="0.25">
      <c r="A72" s="389" t="s">
        <v>63</v>
      </c>
      <c r="B72" s="387">
        <v>134</v>
      </c>
      <c r="C72" s="387"/>
      <c r="D72" s="387"/>
      <c r="E72" s="387"/>
      <c r="F72" s="387">
        <v>27</v>
      </c>
      <c r="G72" s="387"/>
      <c r="H72" s="389"/>
      <c r="I72" s="387">
        <v>279</v>
      </c>
      <c r="J72" s="161">
        <v>202</v>
      </c>
      <c r="K72" s="387"/>
      <c r="L72" s="387">
        <v>15</v>
      </c>
      <c r="M72" s="387"/>
      <c r="N72" s="387">
        <v>53</v>
      </c>
      <c r="O72" s="387"/>
      <c r="P72" s="387"/>
      <c r="Q72" s="387"/>
      <c r="R72" s="387"/>
      <c r="S72" s="161"/>
      <c r="T72" s="387"/>
      <c r="U72" s="387">
        <v>113</v>
      </c>
      <c r="V72" s="387"/>
      <c r="W72" s="387"/>
      <c r="X72" s="387"/>
      <c r="Y72" s="387"/>
      <c r="Z72" s="387"/>
      <c r="AA72" s="387"/>
      <c r="AB72" s="387"/>
      <c r="AC72" s="387">
        <v>147</v>
      </c>
      <c r="AD72" s="387">
        <v>970</v>
      </c>
      <c r="AE72" s="387"/>
      <c r="AF72" s="387"/>
    </row>
    <row r="73" spans="1:32" ht="15.75" x14ac:dyDescent="0.25">
      <c r="A73" s="389" t="s">
        <v>64</v>
      </c>
      <c r="B73" s="387">
        <v>0</v>
      </c>
      <c r="C73" s="387"/>
      <c r="D73" s="387"/>
      <c r="E73" s="387"/>
      <c r="F73" s="387">
        <v>0</v>
      </c>
      <c r="G73" s="387"/>
      <c r="H73" s="389"/>
      <c r="I73" s="397">
        <v>108</v>
      </c>
      <c r="J73" s="161">
        <v>0</v>
      </c>
      <c r="K73" s="387"/>
      <c r="L73" s="387">
        <v>0</v>
      </c>
      <c r="M73" s="387"/>
      <c r="N73" s="387">
        <v>0</v>
      </c>
      <c r="O73" s="387"/>
      <c r="P73" s="387"/>
      <c r="Q73" s="387"/>
      <c r="R73" s="387"/>
      <c r="S73" s="161"/>
      <c r="T73" s="387"/>
      <c r="U73" s="397">
        <v>124</v>
      </c>
      <c r="V73" s="387"/>
      <c r="W73" s="387"/>
      <c r="X73" s="387"/>
      <c r="Y73" s="387"/>
      <c r="Z73" s="387"/>
      <c r="AA73" s="387"/>
      <c r="AB73" s="387"/>
      <c r="AC73" s="387">
        <v>0</v>
      </c>
      <c r="AD73" s="397">
        <v>232</v>
      </c>
      <c r="AE73" s="387"/>
      <c r="AF73" s="387"/>
    </row>
  </sheetData>
  <mergeCells count="12">
    <mergeCell ref="A1:X1"/>
    <mergeCell ref="Y1:AC1"/>
    <mergeCell ref="E3:E9"/>
    <mergeCell ref="AD3:AD9"/>
    <mergeCell ref="E10:E15"/>
    <mergeCell ref="AD10:AD15"/>
    <mergeCell ref="E32:E36"/>
    <mergeCell ref="E16:E20"/>
    <mergeCell ref="AD16:AD20"/>
    <mergeCell ref="E21:E25"/>
    <mergeCell ref="AD21:AD25"/>
    <mergeCell ref="E27:E31"/>
  </mergeCells>
  <pageMargins left="0.19685039370078741" right="0.19685039370078741" top="0.74803149606299213" bottom="0.74803149606299213" header="0.31496062992125984" footer="0.31496062992125984"/>
  <pageSetup paperSize="9" scale="110" fitToWidth="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7"/>
  <sheetViews>
    <sheetView tabSelected="1" zoomScale="106" zoomScaleNormal="106" workbookViewId="0">
      <selection activeCell="AC7" sqref="AC7:AC16"/>
    </sheetView>
  </sheetViews>
  <sheetFormatPr defaultRowHeight="15" x14ac:dyDescent="0.25"/>
  <cols>
    <col min="1" max="1" width="12.85546875" customWidth="1"/>
    <col min="2" max="2" width="8.5703125" customWidth="1"/>
    <col min="3" max="4" width="6.7109375" customWidth="1"/>
    <col min="5" max="5" width="6.85546875" customWidth="1"/>
    <col min="6" max="6" width="7.5703125" customWidth="1"/>
    <col min="7" max="7" width="7.7109375" customWidth="1"/>
    <col min="8" max="8" width="7.28515625" customWidth="1"/>
    <col min="9" max="9" width="8.28515625" customWidth="1"/>
    <col min="10" max="12" width="7.5703125" customWidth="1"/>
    <col min="13" max="13" width="6.85546875" customWidth="1"/>
    <col min="14" max="14" width="7.140625" customWidth="1"/>
    <col min="15" max="15" width="6.85546875" customWidth="1"/>
    <col min="16" max="16" width="7.28515625" customWidth="1"/>
    <col min="17" max="17" width="6.85546875" customWidth="1"/>
    <col min="18" max="18" width="8.28515625" customWidth="1"/>
    <col min="19" max="19" width="7.28515625" customWidth="1"/>
    <col min="20" max="20" width="6.42578125" customWidth="1"/>
    <col min="21" max="21" width="7.140625" customWidth="1"/>
    <col min="22" max="22" width="6.85546875" customWidth="1"/>
    <col min="23" max="23" width="6.5703125" customWidth="1"/>
    <col min="24" max="24" width="8.140625" customWidth="1"/>
    <col min="25" max="25" width="7.85546875" customWidth="1"/>
    <col min="26" max="26" width="11.7109375" style="371" customWidth="1"/>
    <col min="27" max="27" width="11" customWidth="1"/>
    <col min="30" max="30" width="24.7109375" customWidth="1"/>
  </cols>
  <sheetData>
    <row r="1" spans="1:30" ht="19.5" thickBot="1" x14ac:dyDescent="0.3">
      <c r="A1" s="1404" t="s">
        <v>195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6"/>
      <c r="L1" s="1407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  <c r="Y1" s="1405"/>
      <c r="Z1" s="1405"/>
      <c r="AA1" s="1405"/>
    </row>
    <row r="2" spans="1:30" ht="41.25" customHeight="1" thickBot="1" x14ac:dyDescent="0.3">
      <c r="A2" s="554" t="s">
        <v>2</v>
      </c>
      <c r="B2" s="591" t="s">
        <v>3</v>
      </c>
      <c r="C2" s="588" t="s">
        <v>4</v>
      </c>
      <c r="D2" s="587" t="s">
        <v>96</v>
      </c>
      <c r="E2" s="588" t="s">
        <v>5</v>
      </c>
      <c r="F2" s="588" t="s">
        <v>93</v>
      </c>
      <c r="G2" s="588" t="s">
        <v>94</v>
      </c>
      <c r="H2" s="589" t="s">
        <v>7</v>
      </c>
      <c r="I2" s="584" t="s">
        <v>90</v>
      </c>
      <c r="J2" s="588" t="s">
        <v>95</v>
      </c>
      <c r="K2" s="613" t="s">
        <v>9</v>
      </c>
      <c r="L2" s="614" t="s">
        <v>97</v>
      </c>
      <c r="M2" s="612" t="s">
        <v>11</v>
      </c>
      <c r="N2" s="593" t="s">
        <v>98</v>
      </c>
      <c r="O2" s="581" t="s">
        <v>13</v>
      </c>
      <c r="P2" s="591" t="s">
        <v>14</v>
      </c>
      <c r="Q2" s="591" t="s">
        <v>15</v>
      </c>
      <c r="R2" s="594" t="s">
        <v>99</v>
      </c>
      <c r="S2" s="595" t="s">
        <v>100</v>
      </c>
      <c r="T2" s="591" t="s">
        <v>101</v>
      </c>
      <c r="U2" s="601" t="s">
        <v>20</v>
      </c>
      <c r="V2" s="591" t="s">
        <v>21</v>
      </c>
      <c r="W2" s="591" t="s">
        <v>76</v>
      </c>
      <c r="X2" s="591" t="s">
        <v>91</v>
      </c>
      <c r="Y2" s="602" t="s">
        <v>92</v>
      </c>
      <c r="Z2" s="582" t="s">
        <v>169</v>
      </c>
      <c r="AA2" s="556" t="s">
        <v>170</v>
      </c>
    </row>
    <row r="3" spans="1:30" ht="15.75" x14ac:dyDescent="0.25">
      <c r="A3" s="806" t="s">
        <v>102</v>
      </c>
      <c r="B3" s="842"/>
      <c r="C3" s="864"/>
      <c r="D3" s="889"/>
      <c r="E3" s="880"/>
      <c r="F3" s="1112"/>
      <c r="G3" s="1112"/>
      <c r="H3" s="880"/>
      <c r="I3" s="889"/>
      <c r="J3" s="880"/>
      <c r="K3" s="1226"/>
      <c r="L3" s="947"/>
      <c r="M3" s="1178"/>
      <c r="N3" s="962"/>
      <c r="O3" s="880"/>
      <c r="P3" s="840"/>
      <c r="Q3" s="1008"/>
      <c r="R3" s="1014">
        <v>34</v>
      </c>
      <c r="S3" s="654"/>
      <c r="T3" s="563"/>
      <c r="U3" s="1050"/>
      <c r="V3" s="1073"/>
      <c r="W3" s="1112"/>
      <c r="X3" s="1112"/>
      <c r="Y3" s="625"/>
      <c r="Z3" s="1417">
        <f>SUM(B3:Y12)</f>
        <v>207</v>
      </c>
      <c r="AA3" s="1408">
        <f>COUNT(B3:Y12)</f>
        <v>7</v>
      </c>
    </row>
    <row r="4" spans="1:30" ht="15.75" x14ac:dyDescent="0.25">
      <c r="A4" s="807" t="s">
        <v>103</v>
      </c>
      <c r="B4" s="843"/>
      <c r="C4" s="864"/>
      <c r="D4" s="890"/>
      <c r="E4" s="879"/>
      <c r="F4" s="586"/>
      <c r="G4" s="1009"/>
      <c r="H4" s="879"/>
      <c r="I4" s="891"/>
      <c r="J4" s="879"/>
      <c r="K4" s="607"/>
      <c r="L4" s="948"/>
      <c r="M4" s="1179"/>
      <c r="N4" s="963"/>
      <c r="O4" s="879"/>
      <c r="P4" s="784"/>
      <c r="Q4" s="1009"/>
      <c r="R4" s="1015">
        <v>34</v>
      </c>
      <c r="S4" s="654"/>
      <c r="T4" s="564"/>
      <c r="U4" s="1051"/>
      <c r="V4" s="879"/>
      <c r="W4" s="623"/>
      <c r="X4" s="586"/>
      <c r="Y4" s="626"/>
      <c r="Z4" s="1409"/>
      <c r="AA4" s="1409"/>
    </row>
    <row r="5" spans="1:30" ht="15.75" x14ac:dyDescent="0.25">
      <c r="A5" s="807" t="s">
        <v>104</v>
      </c>
      <c r="B5" s="843"/>
      <c r="C5" s="864"/>
      <c r="D5" s="890"/>
      <c r="E5" s="879"/>
      <c r="F5" s="586"/>
      <c r="G5" s="1051"/>
      <c r="H5" s="879"/>
      <c r="I5" s="891"/>
      <c r="J5" s="879"/>
      <c r="K5" s="607"/>
      <c r="L5" s="771"/>
      <c r="M5" s="1179"/>
      <c r="N5" s="964"/>
      <c r="O5" s="985"/>
      <c r="P5" s="784"/>
      <c r="Q5" s="1009"/>
      <c r="R5" s="1015">
        <v>32</v>
      </c>
      <c r="S5" s="654"/>
      <c r="T5" s="564"/>
      <c r="U5" s="1051"/>
      <c r="V5" s="879"/>
      <c r="W5" s="623"/>
      <c r="X5" s="586"/>
      <c r="Y5" s="626"/>
      <c r="Z5" s="1409"/>
      <c r="AA5" s="1409"/>
    </row>
    <row r="6" spans="1:30" ht="15.75" x14ac:dyDescent="0.25">
      <c r="A6" s="808" t="s">
        <v>205</v>
      </c>
      <c r="B6" s="843"/>
      <c r="C6" s="864"/>
      <c r="D6" s="891"/>
      <c r="E6" s="879"/>
      <c r="F6" s="586"/>
      <c r="G6" s="1051"/>
      <c r="H6" s="879"/>
      <c r="I6" s="891"/>
      <c r="J6" s="879"/>
      <c r="K6" s="607"/>
      <c r="L6" s="948"/>
      <c r="M6" s="1179"/>
      <c r="N6" s="964"/>
      <c r="O6" s="986"/>
      <c r="P6" s="879"/>
      <c r="Q6" s="1009"/>
      <c r="R6" s="1015">
        <v>30</v>
      </c>
      <c r="S6" s="654"/>
      <c r="T6" s="564"/>
      <c r="U6" s="1051"/>
      <c r="V6" s="879"/>
      <c r="W6" s="623"/>
      <c r="X6" s="586"/>
      <c r="Y6" s="626"/>
      <c r="Z6" s="1409"/>
      <c r="AA6" s="1409"/>
    </row>
    <row r="7" spans="1:30" ht="15.75" customHeight="1" x14ac:dyDescent="0.25">
      <c r="A7" s="808" t="s">
        <v>140</v>
      </c>
      <c r="B7" s="844"/>
      <c r="C7" s="864"/>
      <c r="D7" s="891"/>
      <c r="E7" s="879"/>
      <c r="F7" s="586"/>
      <c r="G7" s="1009"/>
      <c r="H7" s="879"/>
      <c r="I7" s="891"/>
      <c r="J7" s="937"/>
      <c r="K7" s="607"/>
      <c r="L7" s="948"/>
      <c r="M7" s="1179"/>
      <c r="N7" s="964"/>
      <c r="O7" s="879"/>
      <c r="P7" s="879"/>
      <c r="Q7" s="1009"/>
      <c r="R7" s="1015"/>
      <c r="S7" s="1033"/>
      <c r="T7" s="564"/>
      <c r="U7" s="1051"/>
      <c r="V7" s="879"/>
      <c r="W7" s="586"/>
      <c r="X7" s="586"/>
      <c r="Y7" s="626"/>
      <c r="Z7" s="1409"/>
      <c r="AA7" s="1409"/>
      <c r="AC7" s="1426"/>
      <c r="AD7" s="1426"/>
    </row>
    <row r="8" spans="1:30" ht="15.75" x14ac:dyDescent="0.25">
      <c r="A8" s="808" t="s">
        <v>201</v>
      </c>
      <c r="B8" s="844"/>
      <c r="C8" s="864"/>
      <c r="D8" s="891"/>
      <c r="E8" s="879"/>
      <c r="F8" s="586"/>
      <c r="G8" s="1009"/>
      <c r="H8" s="879"/>
      <c r="I8" s="891"/>
      <c r="J8" s="879"/>
      <c r="K8" s="607"/>
      <c r="L8" s="948"/>
      <c r="M8" s="1179"/>
      <c r="N8" s="964"/>
      <c r="O8" s="879"/>
      <c r="P8" s="879"/>
      <c r="Q8" s="1009"/>
      <c r="R8" s="1016">
        <v>26</v>
      </c>
      <c r="S8" s="1033"/>
      <c r="T8" s="564"/>
      <c r="U8" s="1009"/>
      <c r="V8" s="879"/>
      <c r="W8" s="586"/>
      <c r="X8" s="586"/>
      <c r="Y8" s="626"/>
      <c r="Z8" s="1409"/>
      <c r="AA8" s="1409"/>
      <c r="AC8" s="1427"/>
      <c r="AD8" s="1427"/>
    </row>
    <row r="9" spans="1:30" ht="15.75" x14ac:dyDescent="0.25">
      <c r="A9" s="808" t="s">
        <v>105</v>
      </c>
      <c r="B9" s="844"/>
      <c r="C9" s="792"/>
      <c r="D9" s="892"/>
      <c r="E9" s="879"/>
      <c r="F9" s="586"/>
      <c r="G9" s="1009"/>
      <c r="H9" s="879"/>
      <c r="I9" s="891"/>
      <c r="J9" s="879"/>
      <c r="K9" s="607"/>
      <c r="L9" s="948"/>
      <c r="M9" s="1179"/>
      <c r="N9" s="964"/>
      <c r="O9" s="879"/>
      <c r="P9" s="879"/>
      <c r="Q9" s="1009"/>
      <c r="R9" s="1016">
        <v>25</v>
      </c>
      <c r="S9" s="1033"/>
      <c r="T9" s="564"/>
      <c r="U9" s="1009"/>
      <c r="V9" s="879"/>
      <c r="W9" s="586"/>
      <c r="X9" s="586"/>
      <c r="Y9" s="626"/>
      <c r="Z9" s="1409"/>
      <c r="AA9" s="1409"/>
      <c r="AC9" s="1427"/>
      <c r="AD9" s="1427"/>
    </row>
    <row r="10" spans="1:30" ht="15.75" x14ac:dyDescent="0.25">
      <c r="A10" s="807" t="s">
        <v>140</v>
      </c>
      <c r="B10" s="843"/>
      <c r="C10" s="737"/>
      <c r="D10" s="753"/>
      <c r="E10" s="737"/>
      <c r="F10" s="1113"/>
      <c r="G10" s="1113"/>
      <c r="H10" s="737"/>
      <c r="I10" s="753"/>
      <c r="J10" s="737"/>
      <c r="K10" s="1227"/>
      <c r="L10" s="771"/>
      <c r="M10" s="1180"/>
      <c r="N10" s="965"/>
      <c r="O10" s="737"/>
      <c r="P10" s="737"/>
      <c r="Q10" s="737"/>
      <c r="R10" s="1016">
        <v>26</v>
      </c>
      <c r="S10" s="655"/>
      <c r="T10" s="568"/>
      <c r="U10" s="737"/>
      <c r="V10" s="1074"/>
      <c r="W10" s="1113"/>
      <c r="X10" s="1113"/>
      <c r="Y10" s="627"/>
      <c r="Z10" s="1409"/>
      <c r="AA10" s="1409"/>
      <c r="AC10" s="1427"/>
      <c r="AD10" s="1427"/>
    </row>
    <row r="11" spans="1:30" ht="15.75" x14ac:dyDescent="0.25">
      <c r="A11" s="807" t="s">
        <v>168</v>
      </c>
      <c r="B11" s="843"/>
      <c r="C11" s="737"/>
      <c r="D11" s="753"/>
      <c r="E11" s="737"/>
      <c r="F11" s="1113"/>
      <c r="G11" s="1113"/>
      <c r="H11" s="764"/>
      <c r="I11" s="754"/>
      <c r="J11" s="764"/>
      <c r="K11" s="1228"/>
      <c r="L11" s="764"/>
      <c r="M11" s="1181"/>
      <c r="N11" s="966"/>
      <c r="O11" s="737"/>
      <c r="P11" s="737"/>
      <c r="Q11" s="738"/>
      <c r="R11" s="780"/>
      <c r="S11" s="656"/>
      <c r="T11" s="568"/>
      <c r="U11" s="725"/>
      <c r="V11" s="1072"/>
      <c r="W11" s="1113"/>
      <c r="X11" s="1113"/>
      <c r="Y11" s="627"/>
      <c r="Z11" s="1409"/>
      <c r="AA11" s="1409"/>
      <c r="AC11" s="1427"/>
      <c r="AD11" s="1427"/>
    </row>
    <row r="12" spans="1:30" ht="16.5" thickBot="1" x14ac:dyDescent="0.3">
      <c r="A12" s="808" t="s">
        <v>179</v>
      </c>
      <c r="B12" s="844"/>
      <c r="C12" s="792"/>
      <c r="D12" s="892"/>
      <c r="E12" s="881"/>
      <c r="F12" s="1140"/>
      <c r="G12" s="1160"/>
      <c r="H12" s="791"/>
      <c r="I12" s="917"/>
      <c r="J12" s="791"/>
      <c r="K12" s="699"/>
      <c r="L12" s="791"/>
      <c r="M12" s="1182"/>
      <c r="N12" s="967"/>
      <c r="O12" s="792"/>
      <c r="P12" s="881"/>
      <c r="Q12" s="1010"/>
      <c r="R12" s="1017"/>
      <c r="S12" s="663"/>
      <c r="T12" s="1040"/>
      <c r="U12" s="1052"/>
      <c r="V12" s="1075"/>
      <c r="W12" s="1140"/>
      <c r="X12" s="1140"/>
      <c r="Y12" s="1169"/>
      <c r="Z12" s="1409"/>
      <c r="AA12" s="1409"/>
      <c r="AC12" s="1427"/>
      <c r="AD12" s="1427"/>
    </row>
    <row r="13" spans="1:30" ht="16.5" thickBot="1" x14ac:dyDescent="0.3">
      <c r="A13" s="809">
        <v>1</v>
      </c>
      <c r="B13" s="664">
        <f t="shared" ref="B13:C13" si="0">SUM(B3:B12)</f>
        <v>0</v>
      </c>
      <c r="C13" s="743">
        <f t="shared" si="0"/>
        <v>0</v>
      </c>
      <c r="D13" s="743">
        <f>SUM(D3:D12)</f>
        <v>0</v>
      </c>
      <c r="E13" s="882">
        <f>SUM(E3:E12)</f>
        <v>0</v>
      </c>
      <c r="F13" s="1147">
        <f t="shared" ref="F13" si="1">SUM(F3:F12)</f>
        <v>0</v>
      </c>
      <c r="G13" s="1176">
        <f>SUM(G3:G12)</f>
        <v>0</v>
      </c>
      <c r="H13" s="743">
        <f t="shared" ref="H13" si="2">SUM(H3:H12)</f>
        <v>0</v>
      </c>
      <c r="I13" s="757">
        <f>SUM(I3:I12)</f>
        <v>0</v>
      </c>
      <c r="J13" s="757">
        <f t="shared" ref="J13:K13" si="3">SUM(J3:J12)</f>
        <v>0</v>
      </c>
      <c r="K13" s="1229">
        <f t="shared" si="3"/>
        <v>0</v>
      </c>
      <c r="L13" s="615">
        <f t="shared" ref="L13:Y13" si="4">SUM(L3:L12)</f>
        <v>0</v>
      </c>
      <c r="M13" s="1183">
        <f t="shared" si="4"/>
        <v>0</v>
      </c>
      <c r="N13" s="743">
        <f t="shared" si="4"/>
        <v>0</v>
      </c>
      <c r="O13" s="743">
        <f t="shared" si="4"/>
        <v>0</v>
      </c>
      <c r="P13" s="990">
        <f t="shared" si="4"/>
        <v>0</v>
      </c>
      <c r="Q13" s="743">
        <f t="shared" si="4"/>
        <v>0</v>
      </c>
      <c r="R13" s="1018">
        <f t="shared" si="4"/>
        <v>207</v>
      </c>
      <c r="S13" s="664">
        <f t="shared" si="4"/>
        <v>0</v>
      </c>
      <c r="T13" s="882">
        <f t="shared" si="4"/>
        <v>0</v>
      </c>
      <c r="U13" s="1053">
        <f t="shared" si="4"/>
        <v>0</v>
      </c>
      <c r="V13" s="1076">
        <f t="shared" si="4"/>
        <v>0</v>
      </c>
      <c r="W13" s="1141">
        <f t="shared" si="4"/>
        <v>0</v>
      </c>
      <c r="X13" s="1147">
        <f t="shared" si="4"/>
        <v>0</v>
      </c>
      <c r="Y13" s="1170">
        <f t="shared" si="4"/>
        <v>0</v>
      </c>
      <c r="Z13" s="1410"/>
      <c r="AA13" s="1410"/>
      <c r="AC13" s="1427"/>
      <c r="AD13" s="1427"/>
    </row>
    <row r="14" spans="1:30" ht="15.75" x14ac:dyDescent="0.25">
      <c r="A14" s="810" t="s">
        <v>106</v>
      </c>
      <c r="B14" s="845"/>
      <c r="C14" s="865"/>
      <c r="D14" s="893"/>
      <c r="E14" s="883"/>
      <c r="F14" s="1148"/>
      <c r="G14" s="1148"/>
      <c r="H14" s="909"/>
      <c r="I14" s="918"/>
      <c r="J14" s="912"/>
      <c r="K14" s="1230"/>
      <c r="L14" s="883"/>
      <c r="M14" s="1184"/>
      <c r="N14" s="968"/>
      <c r="O14" s="987"/>
      <c r="P14" s="876"/>
      <c r="Q14" s="1011"/>
      <c r="R14" s="1019">
        <v>25</v>
      </c>
      <c r="S14" s="798"/>
      <c r="T14" s="1045"/>
      <c r="U14" s="1054"/>
      <c r="V14" s="1077"/>
      <c r="W14" s="1142"/>
      <c r="X14" s="1148"/>
      <c r="Y14" s="1171"/>
      <c r="Z14" s="1418">
        <f>SUM(B14:Y23)</f>
        <v>199</v>
      </c>
      <c r="AA14" s="1411">
        <f>COUNT(B14:Y23)</f>
        <v>7</v>
      </c>
      <c r="AC14" s="1427"/>
      <c r="AD14" s="1427"/>
    </row>
    <row r="15" spans="1:30" ht="15.75" x14ac:dyDescent="0.25">
      <c r="A15" s="811" t="s">
        <v>107</v>
      </c>
      <c r="B15" s="846"/>
      <c r="C15" s="747"/>
      <c r="D15" s="741"/>
      <c r="E15" s="744"/>
      <c r="F15" s="1116"/>
      <c r="G15" s="1116"/>
      <c r="H15" s="773"/>
      <c r="I15" s="919"/>
      <c r="J15" s="765"/>
      <c r="K15" s="1231"/>
      <c r="L15" s="744"/>
      <c r="M15" s="1185"/>
      <c r="N15" s="969"/>
      <c r="O15" s="744"/>
      <c r="P15" s="877"/>
      <c r="Q15" s="739"/>
      <c r="R15" s="1020">
        <v>25</v>
      </c>
      <c r="S15" s="659"/>
      <c r="T15" s="1041"/>
      <c r="U15" s="948"/>
      <c r="V15" s="1078"/>
      <c r="W15" s="1114"/>
      <c r="X15" s="1116"/>
      <c r="Y15" s="713"/>
      <c r="Z15" s="1419"/>
      <c r="AA15" s="1412"/>
      <c r="AC15" s="1427"/>
      <c r="AD15" s="1427"/>
    </row>
    <row r="16" spans="1:30" ht="17.25" customHeight="1" x14ac:dyDescent="0.25">
      <c r="A16" s="811" t="s">
        <v>108</v>
      </c>
      <c r="B16" s="846"/>
      <c r="C16" s="747"/>
      <c r="D16" s="894"/>
      <c r="E16" s="744"/>
      <c r="F16" s="1116"/>
      <c r="G16" s="1157"/>
      <c r="H16" s="773"/>
      <c r="I16" s="919"/>
      <c r="J16" s="765"/>
      <c r="K16" s="1231"/>
      <c r="L16" s="744"/>
      <c r="M16" s="1185"/>
      <c r="N16" s="965"/>
      <c r="O16" s="952"/>
      <c r="P16" s="877"/>
      <c r="Q16" s="739"/>
      <c r="R16" s="1020">
        <v>32</v>
      </c>
      <c r="S16" s="659"/>
      <c r="T16" s="1041"/>
      <c r="U16" s="948"/>
      <c r="V16" s="1079"/>
      <c r="W16" s="1114"/>
      <c r="X16" s="1116"/>
      <c r="Y16" s="713"/>
      <c r="Z16" s="1419"/>
      <c r="AA16" s="1412"/>
      <c r="AC16" s="1427"/>
      <c r="AD16" s="1427"/>
    </row>
    <row r="17" spans="1:30" ht="15.75" x14ac:dyDescent="0.25">
      <c r="A17" s="812" t="s">
        <v>109</v>
      </c>
      <c r="B17" s="846"/>
      <c r="C17" s="748"/>
      <c r="D17" s="894"/>
      <c r="E17" s="744"/>
      <c r="F17" s="1116"/>
      <c r="G17" s="1157"/>
      <c r="H17" s="773"/>
      <c r="I17" s="920"/>
      <c r="J17" s="765"/>
      <c r="K17" s="1231"/>
      <c r="L17" s="948"/>
      <c r="M17" s="1186"/>
      <c r="N17" s="795"/>
      <c r="O17" s="771"/>
      <c r="P17" s="873"/>
      <c r="Q17" s="740"/>
      <c r="R17" s="1021">
        <v>25</v>
      </c>
      <c r="S17" s="659"/>
      <c r="T17" s="1041"/>
      <c r="U17" s="948"/>
      <c r="V17" s="1079"/>
      <c r="W17" s="1114"/>
      <c r="X17" s="1116"/>
      <c r="Y17" s="713"/>
      <c r="Z17" s="1419"/>
      <c r="AA17" s="1412"/>
      <c r="AD17" s="641"/>
    </row>
    <row r="18" spans="1:30" ht="15.75" x14ac:dyDescent="0.25">
      <c r="A18" s="812" t="s">
        <v>141</v>
      </c>
      <c r="B18" s="847"/>
      <c r="C18" s="748"/>
      <c r="D18" s="894"/>
      <c r="E18" s="744"/>
      <c r="F18" s="1116"/>
      <c r="G18" s="1157"/>
      <c r="H18" s="765"/>
      <c r="I18" s="920"/>
      <c r="J18" s="765"/>
      <c r="K18" s="1231"/>
      <c r="L18" s="744"/>
      <c r="M18" s="1187"/>
      <c r="N18" s="795"/>
      <c r="O18" s="771"/>
      <c r="P18" s="873"/>
      <c r="Q18" s="740"/>
      <c r="R18" s="1021">
        <v>29</v>
      </c>
      <c r="S18" s="706"/>
      <c r="T18" s="1041"/>
      <c r="U18" s="948"/>
      <c r="V18" s="1079"/>
      <c r="W18" s="1115"/>
      <c r="X18" s="1116"/>
      <c r="Y18" s="713"/>
      <c r="Z18" s="1419"/>
      <c r="AA18" s="1412"/>
    </row>
    <row r="19" spans="1:30" ht="15.75" x14ac:dyDescent="0.25">
      <c r="A19" s="811" t="s">
        <v>160</v>
      </c>
      <c r="B19" s="847"/>
      <c r="C19" s="744"/>
      <c r="D19" s="894"/>
      <c r="E19" s="744"/>
      <c r="F19" s="1116"/>
      <c r="G19" s="1116"/>
      <c r="H19" s="765"/>
      <c r="I19" s="755"/>
      <c r="J19" s="765"/>
      <c r="K19" s="1231"/>
      <c r="L19" s="744"/>
      <c r="M19" s="1187"/>
      <c r="N19" s="795"/>
      <c r="O19" s="744"/>
      <c r="P19" s="740"/>
      <c r="Q19" s="740"/>
      <c r="R19" s="781">
        <v>32</v>
      </c>
      <c r="S19" s="706"/>
      <c r="T19" s="1041"/>
      <c r="U19" s="744"/>
      <c r="V19" s="1079"/>
      <c r="W19" s="1116"/>
      <c r="X19" s="1116"/>
      <c r="Y19" s="713"/>
      <c r="Z19" s="1419"/>
      <c r="AA19" s="1412"/>
    </row>
    <row r="20" spans="1:30" ht="15.75" x14ac:dyDescent="0.25">
      <c r="A20" s="811" t="s">
        <v>142</v>
      </c>
      <c r="B20" s="847"/>
      <c r="C20" s="744"/>
      <c r="D20" s="894"/>
      <c r="E20" s="744"/>
      <c r="F20" s="1116"/>
      <c r="G20" s="1116"/>
      <c r="H20" s="765"/>
      <c r="I20" s="756"/>
      <c r="J20" s="765"/>
      <c r="K20" s="1231"/>
      <c r="L20" s="744"/>
      <c r="M20" s="1187"/>
      <c r="N20" s="795"/>
      <c r="O20" s="744"/>
      <c r="P20" s="740"/>
      <c r="Q20" s="740"/>
      <c r="R20" s="781">
        <v>31</v>
      </c>
      <c r="S20" s="706"/>
      <c r="T20" s="1041"/>
      <c r="U20" s="744"/>
      <c r="V20" s="1079"/>
      <c r="W20" s="1116"/>
      <c r="X20" s="1116"/>
      <c r="Y20" s="713"/>
      <c r="Z20" s="1419"/>
      <c r="AA20" s="1412"/>
    </row>
    <row r="21" spans="1:30" ht="15.75" x14ac:dyDescent="0.25">
      <c r="A21" s="812" t="s">
        <v>143</v>
      </c>
      <c r="B21" s="847"/>
      <c r="C21" s="744"/>
      <c r="D21" s="894"/>
      <c r="E21" s="744"/>
      <c r="F21" s="1116"/>
      <c r="G21" s="1116"/>
      <c r="H21" s="765"/>
      <c r="I21" s="921"/>
      <c r="J21" s="765"/>
      <c r="K21" s="1231"/>
      <c r="L21" s="771"/>
      <c r="M21" s="1186"/>
      <c r="N21" s="795"/>
      <c r="O21" s="744"/>
      <c r="P21" s="740"/>
      <c r="Q21" s="740"/>
      <c r="R21" s="1022"/>
      <c r="S21" s="706"/>
      <c r="T21" s="1041"/>
      <c r="U21" s="744"/>
      <c r="V21" s="1079"/>
      <c r="W21" s="1116"/>
      <c r="X21" s="1116"/>
      <c r="Y21" s="713"/>
      <c r="Z21" s="1419"/>
      <c r="AA21" s="1412"/>
    </row>
    <row r="22" spans="1:30" ht="15.75" x14ac:dyDescent="0.25">
      <c r="A22" s="811" t="s">
        <v>178</v>
      </c>
      <c r="B22" s="847"/>
      <c r="C22" s="744"/>
      <c r="D22" s="894"/>
      <c r="E22" s="744"/>
      <c r="F22" s="1116"/>
      <c r="G22" s="1116"/>
      <c r="H22" s="765"/>
      <c r="I22" s="756"/>
      <c r="J22" s="765"/>
      <c r="K22" s="1231"/>
      <c r="L22" s="744"/>
      <c r="M22" s="1186"/>
      <c r="N22" s="795"/>
      <c r="O22" s="744"/>
      <c r="P22" s="744"/>
      <c r="Q22" s="740"/>
      <c r="R22" s="1023"/>
      <c r="S22" s="659"/>
      <c r="T22" s="1041"/>
      <c r="U22" s="744"/>
      <c r="V22" s="1079"/>
      <c r="W22" s="1116"/>
      <c r="X22" s="1116"/>
      <c r="Y22" s="713"/>
      <c r="Z22" s="1419"/>
      <c r="AA22" s="1412"/>
    </row>
    <row r="23" spans="1:30" ht="16.5" thickBot="1" x14ac:dyDescent="0.3">
      <c r="A23" s="813" t="s">
        <v>184</v>
      </c>
      <c r="B23" s="848"/>
      <c r="C23" s="866"/>
      <c r="D23" s="895"/>
      <c r="E23" s="866"/>
      <c r="F23" s="1117"/>
      <c r="G23" s="1117"/>
      <c r="H23" s="910"/>
      <c r="I23" s="921"/>
      <c r="J23" s="787"/>
      <c r="K23" s="1232"/>
      <c r="L23" s="723"/>
      <c r="M23" s="1188"/>
      <c r="N23" s="970"/>
      <c r="O23" s="866"/>
      <c r="P23" s="723"/>
      <c r="Q23" s="1002"/>
      <c r="R23" s="1024"/>
      <c r="S23" s="660"/>
      <c r="T23" s="1042"/>
      <c r="U23" s="1055"/>
      <c r="V23" s="1080"/>
      <c r="W23" s="1117"/>
      <c r="X23" s="1117"/>
      <c r="Y23" s="714"/>
      <c r="Z23" s="1419"/>
      <c r="AA23" s="1412"/>
    </row>
    <row r="24" spans="1:30" ht="16.5" thickBot="1" x14ac:dyDescent="0.3">
      <c r="A24" s="814">
        <v>2</v>
      </c>
      <c r="B24" s="849">
        <f t="shared" ref="B24:D24" si="5">SUM(B14:B23)</f>
        <v>0</v>
      </c>
      <c r="C24" s="721">
        <f t="shared" si="5"/>
        <v>0</v>
      </c>
      <c r="D24" s="718">
        <f t="shared" si="5"/>
        <v>0</v>
      </c>
      <c r="E24" s="884">
        <f t="shared" ref="E24:F24" si="6">SUM(E14:E23)</f>
        <v>0</v>
      </c>
      <c r="F24" s="1143">
        <f t="shared" si="6"/>
        <v>0</v>
      </c>
      <c r="G24" s="1043">
        <f>SUM(G14:G23)</f>
        <v>0</v>
      </c>
      <c r="H24" s="911">
        <f t="shared" ref="H24" si="7">SUM(H14:H23)</f>
        <v>0</v>
      </c>
      <c r="I24" s="922">
        <f>SUM(I14:I23)</f>
        <v>0</v>
      </c>
      <c r="J24" s="922">
        <f t="shared" ref="J24:K24" si="8">SUM(J14:J23)</f>
        <v>0</v>
      </c>
      <c r="K24" s="1233">
        <f t="shared" si="8"/>
        <v>0</v>
      </c>
      <c r="L24" s="616">
        <f t="shared" ref="L24:M24" si="9">SUM(L14:L23)</f>
        <v>0</v>
      </c>
      <c r="M24" s="1189">
        <f t="shared" si="9"/>
        <v>0</v>
      </c>
      <c r="N24" s="715">
        <f>SUM(N14:N23)</f>
        <v>0</v>
      </c>
      <c r="O24" s="988">
        <f t="shared" ref="O24:V24" si="10">SUM(O14:O23)</f>
        <v>0</v>
      </c>
      <c r="P24" s="715">
        <f t="shared" si="10"/>
        <v>0</v>
      </c>
      <c r="Q24" s="715">
        <f t="shared" si="10"/>
        <v>0</v>
      </c>
      <c r="R24" s="1025">
        <f t="shared" si="10"/>
        <v>199</v>
      </c>
      <c r="S24" s="661">
        <f t="shared" si="10"/>
        <v>0</v>
      </c>
      <c r="T24" s="1043">
        <f t="shared" si="10"/>
        <v>0</v>
      </c>
      <c r="U24" s="1043">
        <f t="shared" si="10"/>
        <v>0</v>
      </c>
      <c r="V24" s="1081">
        <f t="shared" si="10"/>
        <v>0</v>
      </c>
      <c r="W24" s="1143">
        <f>SUM(W14:W23)</f>
        <v>0</v>
      </c>
      <c r="X24" s="1143">
        <f t="shared" ref="X24:Y24" si="11">SUM(X14:X23)</f>
        <v>0</v>
      </c>
      <c r="Y24" s="712">
        <f t="shared" si="11"/>
        <v>0</v>
      </c>
      <c r="Z24" s="1414"/>
      <c r="AA24" s="1412"/>
    </row>
    <row r="25" spans="1:30" ht="16.5" thickBot="1" x14ac:dyDescent="0.3">
      <c r="A25" s="815" t="s">
        <v>110</v>
      </c>
      <c r="B25" s="845"/>
      <c r="C25" s="867"/>
      <c r="D25" s="896"/>
      <c r="E25" s="840"/>
      <c r="F25" s="1118"/>
      <c r="G25" s="1118"/>
      <c r="H25" s="840"/>
      <c r="I25" s="897"/>
      <c r="J25" s="938"/>
      <c r="K25" s="1234"/>
      <c r="L25" s="702"/>
      <c r="M25" s="1190"/>
      <c r="N25" s="971"/>
      <c r="O25" s="840"/>
      <c r="P25" s="840"/>
      <c r="Q25" s="1012"/>
      <c r="R25" s="1026">
        <v>29</v>
      </c>
      <c r="S25" s="654"/>
      <c r="T25" s="563"/>
      <c r="U25" s="1056"/>
      <c r="V25" s="1082"/>
      <c r="W25" s="1118"/>
      <c r="X25" s="1118"/>
      <c r="Y25" s="632"/>
      <c r="Z25" s="1408">
        <f>SUM(B25:Y33)</f>
        <v>230</v>
      </c>
      <c r="AA25" s="1413">
        <f>COUNT(B25:Y33)</f>
        <v>8</v>
      </c>
    </row>
    <row r="26" spans="1:30" ht="16.5" thickBot="1" x14ac:dyDescent="0.3">
      <c r="A26" s="807" t="s">
        <v>111</v>
      </c>
      <c r="B26" s="846"/>
      <c r="C26" s="864"/>
      <c r="D26" s="753"/>
      <c r="E26" s="742"/>
      <c r="F26" s="1119"/>
      <c r="G26" s="1119"/>
      <c r="H26" s="741"/>
      <c r="I26" s="741"/>
      <c r="J26" s="766"/>
      <c r="K26" s="1235"/>
      <c r="L26" s="741"/>
      <c r="M26" s="1191"/>
      <c r="N26" s="972"/>
      <c r="O26" s="742"/>
      <c r="P26" s="784"/>
      <c r="Q26" s="741"/>
      <c r="R26" s="753">
        <v>30</v>
      </c>
      <c r="S26" s="662"/>
      <c r="T26" s="568"/>
      <c r="U26" s="766"/>
      <c r="V26" s="1083"/>
      <c r="W26" s="1119"/>
      <c r="X26" s="1119"/>
      <c r="Y26" s="633"/>
      <c r="Z26" s="1409"/>
      <c r="AA26" s="1413"/>
    </row>
    <row r="27" spans="1:30" ht="16.5" thickBot="1" x14ac:dyDescent="0.3">
      <c r="A27" s="807" t="s">
        <v>112</v>
      </c>
      <c r="B27" s="846"/>
      <c r="C27" s="864"/>
      <c r="D27" s="753"/>
      <c r="E27" s="742"/>
      <c r="F27" s="1119"/>
      <c r="G27" s="1119"/>
      <c r="H27" s="742"/>
      <c r="I27" s="741"/>
      <c r="J27" s="766"/>
      <c r="K27" s="1235"/>
      <c r="L27" s="741"/>
      <c r="M27" s="1191"/>
      <c r="N27" s="973"/>
      <c r="O27" s="767"/>
      <c r="P27" s="784"/>
      <c r="Q27" s="741"/>
      <c r="R27" s="753">
        <v>31</v>
      </c>
      <c r="S27" s="662"/>
      <c r="T27" s="568"/>
      <c r="U27" s="766"/>
      <c r="V27" s="1084"/>
      <c r="W27" s="1120"/>
      <c r="X27" s="1119"/>
      <c r="Y27" s="633"/>
      <c r="Z27" s="1409"/>
      <c r="AA27" s="1413"/>
    </row>
    <row r="28" spans="1:30" ht="16.5" thickBot="1" x14ac:dyDescent="0.3">
      <c r="A28" s="808" t="s">
        <v>93</v>
      </c>
      <c r="B28" s="846"/>
      <c r="C28" s="864"/>
      <c r="D28" s="753"/>
      <c r="E28" s="742"/>
      <c r="F28" s="1119"/>
      <c r="G28" s="1158"/>
      <c r="H28" s="742"/>
      <c r="I28" s="741"/>
      <c r="J28" s="766"/>
      <c r="K28" s="1235"/>
      <c r="L28" s="766"/>
      <c r="M28" s="1192"/>
      <c r="N28" s="965"/>
      <c r="O28" s="767"/>
      <c r="P28" s="991"/>
      <c r="Q28" s="742"/>
      <c r="R28" s="753">
        <v>29</v>
      </c>
      <c r="S28" s="662"/>
      <c r="T28" s="568"/>
      <c r="U28" s="766"/>
      <c r="V28" s="1084"/>
      <c r="W28" s="1120"/>
      <c r="X28" s="1119"/>
      <c r="Y28" s="633"/>
      <c r="Z28" s="1409"/>
      <c r="AA28" s="1413"/>
    </row>
    <row r="29" spans="1:30" ht="16.5" thickBot="1" x14ac:dyDescent="0.3">
      <c r="A29" s="807" t="s">
        <v>144</v>
      </c>
      <c r="B29" s="843"/>
      <c r="C29" s="864"/>
      <c r="D29" s="753"/>
      <c r="E29" s="742"/>
      <c r="F29" s="1119"/>
      <c r="G29" s="1158"/>
      <c r="H29" s="742"/>
      <c r="I29" s="741"/>
      <c r="J29" s="742"/>
      <c r="K29" s="1235"/>
      <c r="L29" s="766"/>
      <c r="M29" s="1192"/>
      <c r="N29" s="965"/>
      <c r="O29" s="742"/>
      <c r="P29" s="737"/>
      <c r="Q29" s="742"/>
      <c r="R29" s="753">
        <v>26</v>
      </c>
      <c r="S29" s="1034"/>
      <c r="T29" s="568"/>
      <c r="U29" s="766"/>
      <c r="V29" s="1084"/>
      <c r="W29" s="1120"/>
      <c r="X29" s="1119"/>
      <c r="Y29" s="633"/>
      <c r="Z29" s="1409"/>
      <c r="AA29" s="1413"/>
    </row>
    <row r="30" spans="1:30" ht="16.5" thickBot="1" x14ac:dyDescent="0.3">
      <c r="A30" s="807" t="s">
        <v>161</v>
      </c>
      <c r="B30" s="843"/>
      <c r="C30" s="742"/>
      <c r="D30" s="753"/>
      <c r="E30" s="742"/>
      <c r="F30" s="1119"/>
      <c r="G30" s="1158"/>
      <c r="H30" s="742"/>
      <c r="I30" s="741"/>
      <c r="J30" s="767"/>
      <c r="K30" s="1235"/>
      <c r="L30" s="741"/>
      <c r="M30" s="1192"/>
      <c r="N30" s="965"/>
      <c r="O30" s="742"/>
      <c r="P30" s="742"/>
      <c r="Q30" s="742"/>
      <c r="R30" s="781">
        <v>28</v>
      </c>
      <c r="S30" s="1034"/>
      <c r="T30" s="568"/>
      <c r="U30" s="766"/>
      <c r="V30" s="1084"/>
      <c r="W30" s="1119"/>
      <c r="X30" s="1119"/>
      <c r="Y30" s="633"/>
      <c r="Z30" s="1409"/>
      <c r="AA30" s="1413"/>
    </row>
    <row r="31" spans="1:30" ht="16.5" thickBot="1" x14ac:dyDescent="0.3">
      <c r="A31" s="807" t="s">
        <v>145</v>
      </c>
      <c r="B31" s="843"/>
      <c r="C31" s="742"/>
      <c r="D31" s="892"/>
      <c r="E31" s="742"/>
      <c r="F31" s="1119"/>
      <c r="G31" s="1161"/>
      <c r="H31" s="742"/>
      <c r="I31" s="741"/>
      <c r="J31" s="767"/>
      <c r="K31" s="1235"/>
      <c r="L31" s="766"/>
      <c r="M31" s="1192"/>
      <c r="N31" s="965"/>
      <c r="O31" s="742"/>
      <c r="P31" s="742"/>
      <c r="Q31" s="742"/>
      <c r="R31" s="781">
        <v>34</v>
      </c>
      <c r="S31" s="662"/>
      <c r="T31" s="568"/>
      <c r="U31" s="1013"/>
      <c r="V31" s="1085"/>
      <c r="W31" s="1119"/>
      <c r="X31" s="1119"/>
      <c r="Y31" s="633"/>
      <c r="Z31" s="1409"/>
      <c r="AA31" s="1413"/>
    </row>
    <row r="32" spans="1:30" ht="16.5" thickBot="1" x14ac:dyDescent="0.3">
      <c r="A32" s="808" t="s">
        <v>196</v>
      </c>
      <c r="B32" s="844"/>
      <c r="C32" s="786"/>
      <c r="D32" s="892"/>
      <c r="E32" s="786"/>
      <c r="F32" s="1121"/>
      <c r="G32" s="1161"/>
      <c r="H32" s="786"/>
      <c r="I32" s="786"/>
      <c r="J32" s="786"/>
      <c r="K32" s="695"/>
      <c r="L32" s="767"/>
      <c r="M32" s="1193"/>
      <c r="N32" s="974"/>
      <c r="O32" s="786"/>
      <c r="P32" s="786"/>
      <c r="Q32" s="1013"/>
      <c r="R32" s="1027"/>
      <c r="S32" s="663"/>
      <c r="T32" s="571"/>
      <c r="U32" s="1013"/>
      <c r="V32" s="1085"/>
      <c r="W32" s="1121"/>
      <c r="X32" s="1121"/>
      <c r="Y32" s="627"/>
      <c r="Z32" s="1409"/>
      <c r="AA32" s="1413"/>
    </row>
    <row r="33" spans="1:27" ht="16.5" thickBot="1" x14ac:dyDescent="0.3">
      <c r="A33" s="808" t="s">
        <v>185</v>
      </c>
      <c r="B33" s="844"/>
      <c r="C33" s="786"/>
      <c r="D33" s="892"/>
      <c r="E33" s="786"/>
      <c r="F33" s="1121"/>
      <c r="G33" s="1161"/>
      <c r="H33" s="786"/>
      <c r="I33" s="892"/>
      <c r="J33" s="786"/>
      <c r="K33" s="695"/>
      <c r="L33" s="741"/>
      <c r="M33" s="1193"/>
      <c r="N33" s="974"/>
      <c r="O33" s="786"/>
      <c r="P33" s="786"/>
      <c r="Q33" s="1013"/>
      <c r="R33" s="1027">
        <v>23</v>
      </c>
      <c r="S33" s="663"/>
      <c r="T33" s="571"/>
      <c r="U33" s="1013"/>
      <c r="V33" s="1085"/>
      <c r="W33" s="1121"/>
      <c r="X33" s="1121"/>
      <c r="Y33" s="627"/>
      <c r="Z33" s="1409"/>
      <c r="AA33" s="1413"/>
    </row>
    <row r="34" spans="1:27" ht="16.5" thickBot="1" x14ac:dyDescent="0.3">
      <c r="A34" s="809">
        <v>3</v>
      </c>
      <c r="B34" s="664">
        <f t="shared" ref="B34:D34" si="12">SUM(B25:B33)</f>
        <v>0</v>
      </c>
      <c r="C34" s="743">
        <f t="shared" si="12"/>
        <v>0</v>
      </c>
      <c r="D34" s="743">
        <f t="shared" si="12"/>
        <v>0</v>
      </c>
      <c r="E34" s="743">
        <f t="shared" ref="E34:F34" si="13">SUM(E25:E33)</f>
        <v>0</v>
      </c>
      <c r="F34" s="1147">
        <f t="shared" si="13"/>
        <v>0</v>
      </c>
      <c r="G34" s="1176">
        <f>SUM(G25:G33)</f>
        <v>0</v>
      </c>
      <c r="H34" s="743">
        <f t="shared" ref="H34:K34" si="14">SUM(H25:H33)</f>
        <v>0</v>
      </c>
      <c r="I34" s="757">
        <f t="shared" si="14"/>
        <v>0</v>
      </c>
      <c r="J34" s="757">
        <f t="shared" si="14"/>
        <v>0</v>
      </c>
      <c r="K34" s="1229">
        <f t="shared" si="14"/>
        <v>0</v>
      </c>
      <c r="L34" s="615">
        <f t="shared" ref="L34:Y34" si="15">SUM(L25:L33)</f>
        <v>0</v>
      </c>
      <c r="M34" s="1183">
        <f t="shared" si="15"/>
        <v>0</v>
      </c>
      <c r="N34" s="743">
        <f t="shared" si="15"/>
        <v>0</v>
      </c>
      <c r="O34" s="743">
        <f t="shared" si="15"/>
        <v>0</v>
      </c>
      <c r="P34" s="743">
        <f t="shared" si="15"/>
        <v>0</v>
      </c>
      <c r="Q34" s="743">
        <f t="shared" si="15"/>
        <v>0</v>
      </c>
      <c r="R34" s="757">
        <f t="shared" si="15"/>
        <v>230</v>
      </c>
      <c r="S34" s="664">
        <f t="shared" si="15"/>
        <v>0</v>
      </c>
      <c r="T34" s="1046">
        <f t="shared" si="15"/>
        <v>0</v>
      </c>
      <c r="U34" s="1053">
        <f t="shared" si="15"/>
        <v>0</v>
      </c>
      <c r="V34" s="1076">
        <f t="shared" si="15"/>
        <v>0</v>
      </c>
      <c r="W34" s="1141">
        <f t="shared" si="15"/>
        <v>0</v>
      </c>
      <c r="X34" s="1147">
        <f t="shared" si="15"/>
        <v>0</v>
      </c>
      <c r="Y34" s="634">
        <f t="shared" si="15"/>
        <v>0</v>
      </c>
      <c r="Z34" s="1409"/>
      <c r="AA34" s="1413"/>
    </row>
    <row r="35" spans="1:27" ht="15.75" x14ac:dyDescent="0.25">
      <c r="A35" s="810" t="s">
        <v>113</v>
      </c>
      <c r="B35" s="850"/>
      <c r="C35" s="868"/>
      <c r="D35" s="897"/>
      <c r="E35" s="885"/>
      <c r="F35" s="557"/>
      <c r="G35" s="561"/>
      <c r="H35" s="912"/>
      <c r="I35" s="923"/>
      <c r="J35" s="939"/>
      <c r="K35" s="1236"/>
      <c r="L35" s="949"/>
      <c r="M35" s="1194"/>
      <c r="N35" s="975"/>
      <c r="O35" s="912"/>
      <c r="P35" s="876"/>
      <c r="Q35" s="993"/>
      <c r="R35" s="1019">
        <v>25</v>
      </c>
      <c r="S35" s="657"/>
      <c r="T35" s="565"/>
      <c r="U35" s="1057"/>
      <c r="V35" s="1086"/>
      <c r="W35" s="1122"/>
      <c r="X35" s="1122"/>
      <c r="Y35" s="628"/>
      <c r="Z35" s="1415">
        <f>SUM(B35:Y43)</f>
        <v>255</v>
      </c>
      <c r="AA35" s="1412">
        <f>COUNT(B35:Y43)</f>
        <v>9</v>
      </c>
    </row>
    <row r="36" spans="1:27" ht="15.75" x14ac:dyDescent="0.25">
      <c r="A36" s="811" t="s">
        <v>114</v>
      </c>
      <c r="B36" s="847"/>
      <c r="C36" s="868"/>
      <c r="D36" s="741"/>
      <c r="E36" s="886"/>
      <c r="F36" s="1116"/>
      <c r="G36" s="1116"/>
      <c r="H36" s="765"/>
      <c r="I36" s="924"/>
      <c r="J36" s="765"/>
      <c r="K36" s="1237"/>
      <c r="L36" s="950"/>
      <c r="M36" s="1195"/>
      <c r="N36" s="976"/>
      <c r="O36" s="765"/>
      <c r="P36" s="877"/>
      <c r="Q36" s="994"/>
      <c r="R36" s="1020">
        <v>25</v>
      </c>
      <c r="S36" s="657"/>
      <c r="T36" s="566"/>
      <c r="U36" s="1058"/>
      <c r="V36" s="684"/>
      <c r="W36" s="1123"/>
      <c r="X36" s="1123"/>
      <c r="Y36" s="629"/>
      <c r="Z36" s="1412"/>
      <c r="AA36" s="1412"/>
    </row>
    <row r="37" spans="1:27" ht="15.75" x14ac:dyDescent="0.25">
      <c r="A37" s="812" t="s">
        <v>115</v>
      </c>
      <c r="B37" s="848"/>
      <c r="C37" s="869"/>
      <c r="D37" s="898"/>
      <c r="E37" s="611"/>
      <c r="F37" s="1093"/>
      <c r="G37" s="1162"/>
      <c r="H37" s="723"/>
      <c r="I37" s="925"/>
      <c r="J37" s="940"/>
      <c r="K37" s="696"/>
      <c r="L37" s="950"/>
      <c r="M37" s="1196"/>
      <c r="N37" s="977"/>
      <c r="O37" s="986"/>
      <c r="P37" s="878"/>
      <c r="Q37" s="995"/>
      <c r="R37" s="1021">
        <v>34</v>
      </c>
      <c r="S37" s="657"/>
      <c r="T37" s="567"/>
      <c r="U37" s="1059"/>
      <c r="V37" s="686"/>
      <c r="W37" s="623"/>
      <c r="X37" s="585"/>
      <c r="Y37" s="630"/>
      <c r="Z37" s="1412"/>
      <c r="AA37" s="1412"/>
    </row>
    <row r="38" spans="1:27" ht="15.75" x14ac:dyDescent="0.25">
      <c r="A38" s="811" t="s">
        <v>116</v>
      </c>
      <c r="B38" s="847"/>
      <c r="C38" s="868"/>
      <c r="D38" s="894"/>
      <c r="E38" s="744"/>
      <c r="F38" s="1116"/>
      <c r="G38" s="1162"/>
      <c r="H38" s="765"/>
      <c r="I38" s="756"/>
      <c r="J38" s="768"/>
      <c r="K38" s="1237"/>
      <c r="L38" s="950"/>
      <c r="M38" s="1197"/>
      <c r="N38" s="795"/>
      <c r="O38" s="771"/>
      <c r="P38" s="744"/>
      <c r="Q38" s="744"/>
      <c r="R38" s="782">
        <v>34</v>
      </c>
      <c r="S38" s="657"/>
      <c r="T38" s="569"/>
      <c r="U38" s="948"/>
      <c r="V38" s="1079"/>
      <c r="W38" s="1124"/>
      <c r="X38" s="1116"/>
      <c r="Y38" s="631"/>
      <c r="Z38" s="1412"/>
      <c r="AA38" s="1412"/>
    </row>
    <row r="39" spans="1:27" ht="15.75" x14ac:dyDescent="0.25">
      <c r="A39" s="811" t="s">
        <v>146</v>
      </c>
      <c r="B39" s="847"/>
      <c r="C39" s="744"/>
      <c r="D39" s="894"/>
      <c r="E39" s="744"/>
      <c r="F39" s="1116"/>
      <c r="G39" s="1162"/>
      <c r="H39" s="765"/>
      <c r="I39" s="756"/>
      <c r="J39" s="768"/>
      <c r="K39" s="1237"/>
      <c r="L39" s="951"/>
      <c r="M39" s="1197"/>
      <c r="N39" s="795"/>
      <c r="O39" s="744"/>
      <c r="P39" s="744"/>
      <c r="Q39" s="744"/>
      <c r="R39" s="1430">
        <v>35</v>
      </c>
      <c r="S39" s="657"/>
      <c r="T39" s="569"/>
      <c r="U39" s="948"/>
      <c r="V39" s="1079"/>
      <c r="W39" s="1125"/>
      <c r="X39" s="1116"/>
      <c r="Z39" s="1412"/>
      <c r="AA39" s="1412"/>
    </row>
    <row r="40" spans="1:27" ht="15.75" x14ac:dyDescent="0.25">
      <c r="A40" s="812" t="s">
        <v>162</v>
      </c>
      <c r="B40" s="848"/>
      <c r="C40" s="723"/>
      <c r="D40" s="898"/>
      <c r="E40" s="723"/>
      <c r="F40" s="1093"/>
      <c r="G40" s="1162"/>
      <c r="H40" s="787"/>
      <c r="I40" s="921"/>
      <c r="J40" s="941"/>
      <c r="K40" s="697"/>
      <c r="L40" s="952"/>
      <c r="M40" s="1198"/>
      <c r="N40" s="970"/>
      <c r="O40" s="744"/>
      <c r="P40" s="744"/>
      <c r="Q40" s="996"/>
      <c r="R40" s="1345">
        <v>26</v>
      </c>
      <c r="S40" s="658"/>
      <c r="T40" s="572"/>
      <c r="U40" s="744"/>
      <c r="V40" s="1079"/>
      <c r="W40" s="1093"/>
      <c r="X40" s="1093"/>
      <c r="Y40" s="631"/>
      <c r="Z40" s="1412"/>
      <c r="AA40" s="1412"/>
    </row>
    <row r="41" spans="1:27" ht="15.75" x14ac:dyDescent="0.25">
      <c r="A41" s="811" t="s">
        <v>147</v>
      </c>
      <c r="B41" s="847"/>
      <c r="C41" s="744"/>
      <c r="D41" s="894"/>
      <c r="E41" s="744"/>
      <c r="F41" s="1116"/>
      <c r="G41" s="1116"/>
      <c r="H41" s="765"/>
      <c r="I41" s="756"/>
      <c r="J41" s="769"/>
      <c r="K41" s="1237"/>
      <c r="L41" s="948"/>
      <c r="M41" s="1197"/>
      <c r="N41" s="795"/>
      <c r="O41" s="744"/>
      <c r="P41" s="744"/>
      <c r="Q41" s="744"/>
      <c r="R41" s="1346">
        <v>21</v>
      </c>
      <c r="S41" s="658"/>
      <c r="T41" s="569"/>
      <c r="U41" s="744"/>
      <c r="V41" s="1079"/>
      <c r="W41" s="1116"/>
      <c r="X41" s="1116"/>
      <c r="Y41" s="622"/>
      <c r="Z41" s="1412"/>
      <c r="AA41" s="1412"/>
    </row>
    <row r="42" spans="1:27" ht="15.75" x14ac:dyDescent="0.25">
      <c r="A42" s="812" t="s">
        <v>176</v>
      </c>
      <c r="B42" s="848"/>
      <c r="C42" s="723"/>
      <c r="D42" s="898"/>
      <c r="E42" s="723"/>
      <c r="F42" s="1093"/>
      <c r="G42" s="1163"/>
      <c r="H42" s="787"/>
      <c r="I42" s="921"/>
      <c r="J42" s="787"/>
      <c r="K42" s="697"/>
      <c r="L42" s="771"/>
      <c r="M42" s="1198"/>
      <c r="N42" s="970"/>
      <c r="O42" s="723"/>
      <c r="P42" s="723"/>
      <c r="Q42" s="996"/>
      <c r="R42" s="1022">
        <v>29</v>
      </c>
      <c r="S42" s="659"/>
      <c r="T42" s="572"/>
      <c r="U42" s="996"/>
      <c r="V42" s="1087"/>
      <c r="W42" s="1093"/>
      <c r="X42" s="1093"/>
      <c r="Y42" s="622"/>
      <c r="Z42" s="1412"/>
      <c r="AA42" s="1412"/>
    </row>
    <row r="43" spans="1:27" ht="16.5" thickBot="1" x14ac:dyDescent="0.3">
      <c r="A43" s="1259" t="s">
        <v>202</v>
      </c>
      <c r="B43" s="848"/>
      <c r="C43" s="1163"/>
      <c r="D43" s="1283"/>
      <c r="E43" s="1163"/>
      <c r="F43" s="1163"/>
      <c r="G43" s="1163"/>
      <c r="H43" s="1260"/>
      <c r="I43" s="1284"/>
      <c r="J43" s="1260"/>
      <c r="K43" s="1261"/>
      <c r="L43" s="1163"/>
      <c r="M43" s="1285"/>
      <c r="N43" s="1286"/>
      <c r="O43" s="1287"/>
      <c r="P43" s="1163"/>
      <c r="Q43" s="1163"/>
      <c r="R43" s="1347">
        <v>26</v>
      </c>
      <c r="S43" s="660"/>
      <c r="T43" s="572"/>
      <c r="U43" s="1288"/>
      <c r="V43" s="1288"/>
      <c r="W43" s="1163"/>
      <c r="X43" s="1163"/>
      <c r="Y43" s="1289"/>
      <c r="Z43" s="1412"/>
      <c r="AA43" s="1412"/>
    </row>
    <row r="44" spans="1:27" ht="16.5" thickBot="1" x14ac:dyDescent="0.3">
      <c r="A44" s="1279">
        <v>4</v>
      </c>
      <c r="B44" s="1290">
        <f t="shared" ref="B44:D44" si="16">SUM(B35:B43)</f>
        <v>0</v>
      </c>
      <c r="C44" s="1280">
        <f t="shared" si="16"/>
        <v>0</v>
      </c>
      <c r="D44" s="1280">
        <f t="shared" si="16"/>
        <v>0</v>
      </c>
      <c r="E44" s="1291">
        <f t="shared" ref="E44:F44" si="17">SUM(E35:E43)</f>
        <v>0</v>
      </c>
      <c r="F44" s="1280">
        <f t="shared" si="17"/>
        <v>0</v>
      </c>
      <c r="G44" s="1280">
        <f>SUM(G35:G43)</f>
        <v>0</v>
      </c>
      <c r="H44" s="1280">
        <f t="shared" ref="H44:K44" si="18">SUM(H35:H43)</f>
        <v>0</v>
      </c>
      <c r="I44" s="1281">
        <f t="shared" si="18"/>
        <v>0</v>
      </c>
      <c r="J44" s="1281">
        <f t="shared" si="18"/>
        <v>0</v>
      </c>
      <c r="K44" s="1281">
        <f t="shared" si="18"/>
        <v>0</v>
      </c>
      <c r="L44" s="1294">
        <f t="shared" ref="L44:S44" si="19">SUM(L35:L43)</f>
        <v>0</v>
      </c>
      <c r="M44" s="1282">
        <f t="shared" si="19"/>
        <v>0</v>
      </c>
      <c r="N44" s="1280">
        <f t="shared" si="19"/>
        <v>0</v>
      </c>
      <c r="O44" s="1280">
        <f t="shared" si="19"/>
        <v>0</v>
      </c>
      <c r="P44" s="1280">
        <f t="shared" si="19"/>
        <v>0</v>
      </c>
      <c r="Q44" s="1280">
        <f t="shared" si="19"/>
        <v>0</v>
      </c>
      <c r="R44" s="1292">
        <f t="shared" si="19"/>
        <v>255</v>
      </c>
      <c r="S44" s="1290">
        <f t="shared" si="19"/>
        <v>0</v>
      </c>
      <c r="T44" s="1280">
        <f>SUM(T35:T43)</f>
        <v>0</v>
      </c>
      <c r="U44" s="1280">
        <f t="shared" ref="U44:Y44" si="20">SUM(U35:U43)</f>
        <v>0</v>
      </c>
      <c r="V44" s="1280">
        <f t="shared" si="20"/>
        <v>0</v>
      </c>
      <c r="W44" s="1280">
        <f t="shared" si="20"/>
        <v>0</v>
      </c>
      <c r="X44" s="1280">
        <f t="shared" si="20"/>
        <v>0</v>
      </c>
      <c r="Y44" s="1293">
        <f t="shared" si="20"/>
        <v>0</v>
      </c>
      <c r="Z44" s="1416"/>
      <c r="AA44" s="1414"/>
    </row>
    <row r="45" spans="1:27" ht="32.25" customHeight="1" thickBot="1" x14ac:dyDescent="0.3">
      <c r="A45" s="497" t="s">
        <v>27</v>
      </c>
      <c r="B45" s="1295">
        <f t="shared" ref="B45" si="21">B13+B24+B34+B44</f>
        <v>0</v>
      </c>
      <c r="C45" s="1296">
        <f>C13+C24+C34+C44</f>
        <v>0</v>
      </c>
      <c r="D45" s="1296">
        <f>D13+D24+D34+D44</f>
        <v>0</v>
      </c>
      <c r="E45" s="1297">
        <f t="shared" ref="E45:F45" si="22">E13+E24+E34+E44</f>
        <v>0</v>
      </c>
      <c r="F45" s="1296">
        <f t="shared" si="22"/>
        <v>0</v>
      </c>
      <c r="G45" s="1296">
        <f>G13+G24+G34+G44</f>
        <v>0</v>
      </c>
      <c r="H45" s="1296">
        <f t="shared" ref="H45:I45" si="23">H13+H24+H34+H44</f>
        <v>0</v>
      </c>
      <c r="I45" s="1298">
        <f t="shared" si="23"/>
        <v>0</v>
      </c>
      <c r="J45" s="1298">
        <f>J13+J24+J34+J44</f>
        <v>0</v>
      </c>
      <c r="K45" s="1298">
        <f>K13+K24+K34+K44</f>
        <v>0</v>
      </c>
      <c r="L45" s="1299">
        <f>L13+L24+L34+L44</f>
        <v>0</v>
      </c>
      <c r="M45" s="1300">
        <f t="shared" ref="M45" si="24">M13+M24+M34+M44</f>
        <v>0</v>
      </c>
      <c r="N45" s="1296">
        <f>N13+N24+N34+N44</f>
        <v>0</v>
      </c>
      <c r="O45" s="1296">
        <f>O13+O24+O34+O44</f>
        <v>0</v>
      </c>
      <c r="P45" s="1297">
        <f t="shared" ref="P45:Q45" si="25">P13+P24+P34+P44</f>
        <v>0</v>
      </c>
      <c r="Q45" s="1296">
        <f t="shared" si="25"/>
        <v>0</v>
      </c>
      <c r="R45" s="1298">
        <f>R13+R24+R34+R44</f>
        <v>891</v>
      </c>
      <c r="S45" s="1295">
        <f t="shared" ref="S45:Y45" si="26">S13+S24+S34+S44</f>
        <v>0</v>
      </c>
      <c r="T45" s="1297">
        <f t="shared" si="26"/>
        <v>0</v>
      </c>
      <c r="U45" s="1296">
        <f t="shared" si="26"/>
        <v>0</v>
      </c>
      <c r="V45" s="1296">
        <f t="shared" si="26"/>
        <v>0</v>
      </c>
      <c r="W45" s="1296">
        <f>W13+W24+W34+W44</f>
        <v>0</v>
      </c>
      <c r="X45" s="1296">
        <f t="shared" si="26"/>
        <v>0</v>
      </c>
      <c r="Y45" s="1301">
        <f t="shared" si="26"/>
        <v>0</v>
      </c>
      <c r="Z45" s="837">
        <f>Z3+Z14+Z25+Z35</f>
        <v>891</v>
      </c>
      <c r="AA45" s="552">
        <f>AA3+AA14+AA25+AA35</f>
        <v>31</v>
      </c>
    </row>
    <row r="46" spans="1:27" ht="15.75" x14ac:dyDescent="0.25">
      <c r="A46" s="815" t="s">
        <v>117</v>
      </c>
      <c r="B46" s="851"/>
      <c r="C46" s="870"/>
      <c r="D46" s="841"/>
      <c r="E46" s="840"/>
      <c r="F46" s="838"/>
      <c r="G46" s="562"/>
      <c r="H46" s="913"/>
      <c r="I46" s="926"/>
      <c r="J46" s="913"/>
      <c r="K46" s="1238"/>
      <c r="L46" s="953"/>
      <c r="M46" s="1199"/>
      <c r="N46" s="839"/>
      <c r="O46" s="840"/>
      <c r="P46" s="840"/>
      <c r="Q46" s="997"/>
      <c r="R46" s="1026">
        <v>30</v>
      </c>
      <c r="S46" s="654"/>
      <c r="T46" s="563"/>
      <c r="U46" s="1060"/>
      <c r="V46" s="1088"/>
      <c r="W46" s="1118"/>
      <c r="X46" s="1118"/>
      <c r="Y46" s="625"/>
      <c r="Z46" s="1409">
        <f>SUM(B46:Y54)</f>
        <v>216</v>
      </c>
      <c r="AA46" s="1409">
        <f>COUNT(B46:Y54)</f>
        <v>7</v>
      </c>
    </row>
    <row r="47" spans="1:27" ht="15.75" x14ac:dyDescent="0.25">
      <c r="A47" s="807" t="s">
        <v>118</v>
      </c>
      <c r="B47" s="843"/>
      <c r="C47" s="788"/>
      <c r="D47" s="890"/>
      <c r="E47" s="788"/>
      <c r="F47" s="1126"/>
      <c r="G47" s="1126"/>
      <c r="H47" s="788"/>
      <c r="I47" s="890"/>
      <c r="J47" s="788"/>
      <c r="K47" s="1239"/>
      <c r="L47" s="954"/>
      <c r="M47" s="1200"/>
      <c r="N47" s="978"/>
      <c r="O47" s="788"/>
      <c r="P47" s="784"/>
      <c r="Q47" s="998"/>
      <c r="R47" s="1028">
        <v>34</v>
      </c>
      <c r="S47" s="665"/>
      <c r="T47" s="570"/>
      <c r="U47" s="998"/>
      <c r="V47" s="1089"/>
      <c r="W47" s="1126"/>
      <c r="X47" s="1126"/>
      <c r="Y47" s="635"/>
      <c r="Z47" s="1409"/>
      <c r="AA47" s="1409"/>
    </row>
    <row r="48" spans="1:27" ht="15.75" x14ac:dyDescent="0.25">
      <c r="A48" s="807" t="s">
        <v>119</v>
      </c>
      <c r="B48" s="843"/>
      <c r="C48" s="788"/>
      <c r="D48" s="890"/>
      <c r="E48" s="788"/>
      <c r="F48" s="1126"/>
      <c r="G48" s="1126"/>
      <c r="H48" s="788"/>
      <c r="I48" s="890"/>
      <c r="J48" s="788"/>
      <c r="K48" s="1239"/>
      <c r="L48" s="745"/>
      <c r="M48" s="1200"/>
      <c r="N48" s="978"/>
      <c r="O48" s="788"/>
      <c r="P48" s="784"/>
      <c r="Q48" s="998"/>
      <c r="R48" s="1028">
        <v>33</v>
      </c>
      <c r="S48" s="665"/>
      <c r="T48" s="570"/>
      <c r="U48" s="998"/>
      <c r="V48" s="1089"/>
      <c r="W48" s="1127"/>
      <c r="X48" s="1126"/>
      <c r="Y48" s="635"/>
      <c r="Z48" s="1409"/>
      <c r="AA48" s="1409"/>
    </row>
    <row r="49" spans="1:27" ht="15.75" x14ac:dyDescent="0.25">
      <c r="A49" s="808" t="s">
        <v>95</v>
      </c>
      <c r="B49" s="843"/>
      <c r="C49" s="788"/>
      <c r="D49" s="890"/>
      <c r="E49" s="788"/>
      <c r="F49" s="1126"/>
      <c r="G49" s="1127"/>
      <c r="H49" s="788"/>
      <c r="I49" s="890"/>
      <c r="J49" s="788"/>
      <c r="K49" s="1239"/>
      <c r="L49" s="954"/>
      <c r="M49" s="1200"/>
      <c r="N49" s="978"/>
      <c r="O49" s="942"/>
      <c r="P49" s="879"/>
      <c r="Q49" s="998"/>
      <c r="R49" s="1028">
        <v>33</v>
      </c>
      <c r="S49" s="665"/>
      <c r="T49" s="570"/>
      <c r="U49" s="998"/>
      <c r="V49" s="1089"/>
      <c r="W49" s="1127"/>
      <c r="X49" s="1126"/>
      <c r="Y49" s="635"/>
      <c r="Z49" s="1409"/>
      <c r="AA49" s="1409"/>
    </row>
    <row r="50" spans="1:27" ht="15.75" x14ac:dyDescent="0.25">
      <c r="A50" s="808" t="s">
        <v>148</v>
      </c>
      <c r="B50" s="843"/>
      <c r="C50" s="788"/>
      <c r="D50" s="890"/>
      <c r="E50" s="788"/>
      <c r="F50" s="1126"/>
      <c r="G50" s="1127"/>
      <c r="H50" s="788"/>
      <c r="I50" s="890"/>
      <c r="J50" s="788"/>
      <c r="K50" s="1239"/>
      <c r="L50" s="954"/>
      <c r="M50" s="1200"/>
      <c r="N50" s="978"/>
      <c r="O50" s="942"/>
      <c r="P50" s="879"/>
      <c r="Q50" s="998"/>
      <c r="R50" s="1030">
        <v>28</v>
      </c>
      <c r="S50" s="1035"/>
      <c r="T50" s="570"/>
      <c r="U50" s="998"/>
      <c r="V50" s="1089"/>
      <c r="W50" s="1126"/>
      <c r="X50" s="1126"/>
      <c r="Y50" s="635"/>
      <c r="Z50" s="1409"/>
      <c r="AA50" s="1409"/>
    </row>
    <row r="51" spans="1:27" ht="15.75" x14ac:dyDescent="0.25">
      <c r="A51" s="808" t="s">
        <v>163</v>
      </c>
      <c r="B51" s="843"/>
      <c r="C51" s="788"/>
      <c r="D51" s="890"/>
      <c r="E51" s="788"/>
      <c r="F51" s="1126"/>
      <c r="G51" s="1127"/>
      <c r="H51" s="788"/>
      <c r="I51" s="890"/>
      <c r="J51" s="942"/>
      <c r="K51" s="1239"/>
      <c r="L51" s="745"/>
      <c r="M51" s="1200"/>
      <c r="N51" s="978"/>
      <c r="O51" s="788"/>
      <c r="P51" s="788"/>
      <c r="Q51" s="998"/>
      <c r="R51" s="1348">
        <v>30</v>
      </c>
      <c r="S51" s="1035"/>
      <c r="T51" s="570"/>
      <c r="U51" s="998"/>
      <c r="V51" s="1089"/>
      <c r="W51" s="1126"/>
      <c r="X51" s="1126"/>
      <c r="Y51" s="635"/>
      <c r="Z51" s="1409"/>
      <c r="AA51" s="1409"/>
    </row>
    <row r="52" spans="1:27" ht="15.75" x14ac:dyDescent="0.25">
      <c r="A52" s="807" t="s">
        <v>149</v>
      </c>
      <c r="B52" s="843"/>
      <c r="C52" s="788"/>
      <c r="D52" s="890"/>
      <c r="E52" s="788"/>
      <c r="F52" s="1126"/>
      <c r="G52" s="1126"/>
      <c r="H52" s="788"/>
      <c r="I52" s="890"/>
      <c r="J52" s="942"/>
      <c r="K52" s="1239"/>
      <c r="L52" s="745"/>
      <c r="M52" s="1200"/>
      <c r="N52" s="978"/>
      <c r="O52" s="788"/>
      <c r="P52" s="788"/>
      <c r="Q52" s="998"/>
      <c r="R52" s="1029">
        <v>28</v>
      </c>
      <c r="S52" s="665"/>
      <c r="T52" s="570"/>
      <c r="U52" s="998"/>
      <c r="V52" s="1089"/>
      <c r="W52" s="1126"/>
      <c r="X52" s="1126"/>
      <c r="Y52" s="635"/>
      <c r="Z52" s="1409"/>
      <c r="AA52" s="1409"/>
    </row>
    <row r="53" spans="1:27" ht="15.75" x14ac:dyDescent="0.25">
      <c r="A53" s="808" t="s">
        <v>150</v>
      </c>
      <c r="B53" s="843"/>
      <c r="C53" s="788"/>
      <c r="D53" s="890"/>
      <c r="E53" s="788"/>
      <c r="F53" s="1126"/>
      <c r="G53" s="1126"/>
      <c r="H53" s="788"/>
      <c r="I53" s="890"/>
      <c r="J53" s="788"/>
      <c r="K53" s="1240"/>
      <c r="L53" s="745"/>
      <c r="M53" s="1200"/>
      <c r="N53" s="978"/>
      <c r="O53" s="788"/>
      <c r="P53" s="788"/>
      <c r="Q53" s="998"/>
      <c r="R53" s="1029"/>
      <c r="S53" s="665"/>
      <c r="T53" s="570"/>
      <c r="U53" s="998"/>
      <c r="V53" s="1089"/>
      <c r="W53" s="1126"/>
      <c r="X53" s="1126"/>
      <c r="Y53" s="635"/>
      <c r="Z53" s="1409"/>
      <c r="AA53" s="1409"/>
    </row>
    <row r="54" spans="1:27" ht="16.5" thickBot="1" x14ac:dyDescent="0.3">
      <c r="A54" s="808" t="s">
        <v>197</v>
      </c>
      <c r="B54" s="843"/>
      <c r="C54" s="788"/>
      <c r="D54" s="891"/>
      <c r="E54" s="788"/>
      <c r="F54" s="1126"/>
      <c r="G54" s="1126"/>
      <c r="H54" s="788"/>
      <c r="I54" s="890"/>
      <c r="J54" s="788"/>
      <c r="K54" s="1241"/>
      <c r="L54" s="955"/>
      <c r="M54" s="1200"/>
      <c r="N54" s="978"/>
      <c r="O54" s="788"/>
      <c r="P54" s="788"/>
      <c r="Q54" s="998"/>
      <c r="R54" s="1030"/>
      <c r="S54" s="665"/>
      <c r="T54" s="570"/>
      <c r="U54" s="1061"/>
      <c r="V54" s="722"/>
      <c r="W54" s="1126"/>
      <c r="X54" s="1126"/>
      <c r="Y54" s="635"/>
      <c r="Z54" s="1409"/>
      <c r="AA54" s="1409"/>
    </row>
    <row r="55" spans="1:27" ht="16.5" thickBot="1" x14ac:dyDescent="0.3">
      <c r="A55" s="809">
        <v>5</v>
      </c>
      <c r="B55" s="664">
        <f t="shared" ref="B55" si="27">SUM(B46:B54)</f>
        <v>0</v>
      </c>
      <c r="C55" s="796">
        <f>SUM(C46:C54)</f>
        <v>0</v>
      </c>
      <c r="D55" s="743">
        <f t="shared" ref="D55" si="28">SUM(D46:D54)</f>
        <v>0</v>
      </c>
      <c r="E55" s="743">
        <f t="shared" ref="E55:G55" si="29">SUM(E46:E54)</f>
        <v>0</v>
      </c>
      <c r="F55" s="1147">
        <f t="shared" si="29"/>
        <v>0</v>
      </c>
      <c r="G55" s="1176">
        <f t="shared" si="29"/>
        <v>0</v>
      </c>
      <c r="H55" s="743">
        <f t="shared" ref="H55:Y55" si="30">SUM(H46:H54)</f>
        <v>0</v>
      </c>
      <c r="I55" s="757">
        <f t="shared" si="30"/>
        <v>0</v>
      </c>
      <c r="J55" s="757">
        <f t="shared" si="30"/>
        <v>0</v>
      </c>
      <c r="K55" s="1242">
        <f t="shared" si="30"/>
        <v>0</v>
      </c>
      <c r="L55" s="618">
        <f t="shared" si="30"/>
        <v>0</v>
      </c>
      <c r="M55" s="1183">
        <f t="shared" si="30"/>
        <v>0</v>
      </c>
      <c r="N55" s="743">
        <f t="shared" si="30"/>
        <v>0</v>
      </c>
      <c r="O55" s="743">
        <f t="shared" si="30"/>
        <v>0</v>
      </c>
      <c r="P55" s="743">
        <f t="shared" si="30"/>
        <v>0</v>
      </c>
      <c r="Q55" s="743">
        <f t="shared" si="30"/>
        <v>0</v>
      </c>
      <c r="R55" s="757">
        <f t="shared" si="30"/>
        <v>216</v>
      </c>
      <c r="S55" s="664">
        <f t="shared" si="30"/>
        <v>0</v>
      </c>
      <c r="T55" s="1046">
        <f t="shared" si="30"/>
        <v>0</v>
      </c>
      <c r="U55" s="1053">
        <f t="shared" si="30"/>
        <v>0</v>
      </c>
      <c r="V55" s="1076">
        <f t="shared" si="30"/>
        <v>0</v>
      </c>
      <c r="W55" s="1141">
        <f t="shared" si="30"/>
        <v>0</v>
      </c>
      <c r="X55" s="1147">
        <f t="shared" si="30"/>
        <v>0</v>
      </c>
      <c r="Y55" s="634">
        <f t="shared" si="30"/>
        <v>0</v>
      </c>
      <c r="Z55" s="1410"/>
      <c r="AA55" s="1410"/>
    </row>
    <row r="56" spans="1:27" ht="15.75" x14ac:dyDescent="0.25">
      <c r="A56" s="810" t="s">
        <v>120</v>
      </c>
      <c r="B56" s="850"/>
      <c r="C56" s="871"/>
      <c r="D56" s="899"/>
      <c r="E56" s="885"/>
      <c r="F56" s="1150"/>
      <c r="G56" s="560"/>
      <c r="H56" s="912"/>
      <c r="I56" s="927"/>
      <c r="J56" s="912"/>
      <c r="K56" s="1236"/>
      <c r="L56" s="956"/>
      <c r="M56" s="1201"/>
      <c r="N56" s="979"/>
      <c r="O56" s="885"/>
      <c r="P56" s="876"/>
      <c r="Q56" s="999"/>
      <c r="R56" s="1019">
        <v>27</v>
      </c>
      <c r="S56" s="657"/>
      <c r="T56" s="565"/>
      <c r="U56" s="1062"/>
      <c r="V56" s="1086"/>
      <c r="W56" s="1122"/>
      <c r="X56" s="1122"/>
      <c r="Y56" s="628"/>
      <c r="Z56" s="1420">
        <f>SUM(B56:Y63)</f>
        <v>224</v>
      </c>
      <c r="AA56" s="1429">
        <f>COUNT(B56:Y63)</f>
        <v>8</v>
      </c>
    </row>
    <row r="57" spans="1:27" ht="15.75" x14ac:dyDescent="0.25">
      <c r="A57" s="811" t="s">
        <v>121</v>
      </c>
      <c r="B57" s="847"/>
      <c r="C57" s="871"/>
      <c r="D57" s="900"/>
      <c r="E57" s="794"/>
      <c r="F57" s="1116"/>
      <c r="G57" s="1116"/>
      <c r="H57" s="765"/>
      <c r="I57" s="928"/>
      <c r="J57" s="765"/>
      <c r="K57" s="1237"/>
      <c r="L57" s="957"/>
      <c r="M57" s="1202"/>
      <c r="N57" s="980"/>
      <c r="O57" s="794"/>
      <c r="P57" s="877"/>
      <c r="Q57" s="1000"/>
      <c r="R57" s="1020">
        <v>27</v>
      </c>
      <c r="S57" s="657"/>
      <c r="T57" s="566"/>
      <c r="U57" s="1063"/>
      <c r="V57" s="684"/>
      <c r="W57" s="1123"/>
      <c r="X57" s="1123"/>
      <c r="Y57" s="629"/>
      <c r="Z57" s="1412"/>
      <c r="AA57" s="1412"/>
    </row>
    <row r="58" spans="1:27" ht="15.75" x14ac:dyDescent="0.25">
      <c r="A58" s="811" t="s">
        <v>122</v>
      </c>
      <c r="B58" s="847"/>
      <c r="C58" s="871"/>
      <c r="D58" s="900"/>
      <c r="E58" s="794"/>
      <c r="F58" s="1116"/>
      <c r="G58" s="1163"/>
      <c r="H58" s="787"/>
      <c r="I58" s="929"/>
      <c r="J58" s="787"/>
      <c r="K58" s="697"/>
      <c r="L58" s="948"/>
      <c r="M58" s="1203"/>
      <c r="N58" s="977"/>
      <c r="O58" s="878"/>
      <c r="P58" s="878"/>
      <c r="Q58" s="1001"/>
      <c r="R58" s="1021">
        <v>31</v>
      </c>
      <c r="S58" s="657"/>
      <c r="T58" s="567"/>
      <c r="U58" s="1064"/>
      <c r="V58" s="686"/>
      <c r="W58" s="623"/>
      <c r="X58" s="585"/>
      <c r="Y58" s="630"/>
      <c r="Z58" s="1412"/>
      <c r="AA58" s="1412"/>
    </row>
    <row r="59" spans="1:27" ht="15.75" x14ac:dyDescent="0.25">
      <c r="A59" s="811" t="s">
        <v>123</v>
      </c>
      <c r="B59" s="847"/>
      <c r="C59" s="871"/>
      <c r="D59" s="894"/>
      <c r="E59" s="744"/>
      <c r="F59" s="1116"/>
      <c r="G59" s="1164"/>
      <c r="H59" s="765"/>
      <c r="I59" s="758"/>
      <c r="J59" s="765"/>
      <c r="K59" s="1237"/>
      <c r="L59" s="948"/>
      <c r="M59" s="1197"/>
      <c r="N59" s="795"/>
      <c r="O59" s="771"/>
      <c r="P59" s="744"/>
      <c r="Q59" s="740"/>
      <c r="R59" s="782">
        <v>25</v>
      </c>
      <c r="S59" s="657"/>
      <c r="T59" s="569"/>
      <c r="U59" s="744"/>
      <c r="V59" s="1079"/>
      <c r="W59" s="1114"/>
      <c r="X59" s="1116"/>
      <c r="Y59" s="631"/>
      <c r="Z59" s="1412"/>
      <c r="AA59" s="1412"/>
    </row>
    <row r="60" spans="1:27" ht="15.75" x14ac:dyDescent="0.25">
      <c r="A60" s="812" t="s">
        <v>151</v>
      </c>
      <c r="B60" s="848"/>
      <c r="C60" s="723"/>
      <c r="D60" s="898"/>
      <c r="E60" s="723"/>
      <c r="F60" s="1093"/>
      <c r="G60" s="1114"/>
      <c r="H60" s="787"/>
      <c r="I60" s="930"/>
      <c r="J60" s="787"/>
      <c r="K60" s="697"/>
      <c r="L60" s="957"/>
      <c r="M60" s="1198"/>
      <c r="N60" s="970"/>
      <c r="O60" s="945"/>
      <c r="P60" s="723"/>
      <c r="Q60" s="1002"/>
      <c r="R60" s="782">
        <v>27</v>
      </c>
      <c r="S60" s="658"/>
      <c r="T60" s="572"/>
      <c r="U60" s="996"/>
      <c r="V60" s="1087"/>
      <c r="W60" s="1093"/>
      <c r="X60" s="1093"/>
      <c r="Y60" s="622"/>
      <c r="Z60" s="1412"/>
      <c r="AA60" s="1412"/>
    </row>
    <row r="61" spans="1:27" ht="15.75" x14ac:dyDescent="0.25">
      <c r="A61" s="812" t="s">
        <v>164</v>
      </c>
      <c r="B61" s="848"/>
      <c r="C61" s="723"/>
      <c r="D61" s="898"/>
      <c r="E61" s="723"/>
      <c r="F61" s="1093"/>
      <c r="G61" s="1164"/>
      <c r="H61" s="787"/>
      <c r="I61" s="930"/>
      <c r="J61" s="941"/>
      <c r="K61" s="697"/>
      <c r="L61" s="958"/>
      <c r="M61" s="1198"/>
      <c r="N61" s="970"/>
      <c r="O61" s="723"/>
      <c r="P61" s="723"/>
      <c r="Q61" s="1002"/>
      <c r="R61" s="1027">
        <v>31</v>
      </c>
      <c r="S61" s="658"/>
      <c r="T61" s="572"/>
      <c r="U61" s="996"/>
      <c r="V61" s="1087"/>
      <c r="W61" s="1093"/>
      <c r="X61" s="1093"/>
      <c r="Y61" s="622"/>
      <c r="Z61" s="1412"/>
      <c r="AA61" s="1412"/>
    </row>
    <row r="62" spans="1:27" ht="15.75" x14ac:dyDescent="0.25">
      <c r="A62" s="812" t="s">
        <v>182</v>
      </c>
      <c r="B62" s="848"/>
      <c r="C62" s="723"/>
      <c r="D62" s="898"/>
      <c r="E62" s="723"/>
      <c r="F62" s="1093"/>
      <c r="G62" s="1163"/>
      <c r="H62" s="787"/>
      <c r="I62" s="931"/>
      <c r="J62" s="941"/>
      <c r="K62" s="697"/>
      <c r="L62" s="948"/>
      <c r="M62" s="1198"/>
      <c r="N62" s="970"/>
      <c r="O62" s="723"/>
      <c r="P62" s="723"/>
      <c r="Q62" s="1002"/>
      <c r="R62" s="1027">
        <v>26</v>
      </c>
      <c r="S62" s="658"/>
      <c r="T62" s="572"/>
      <c r="U62" s="996"/>
      <c r="V62" s="1087"/>
      <c r="W62" s="1093"/>
      <c r="X62" s="1093"/>
      <c r="Y62" s="622"/>
      <c r="Z62" s="1412"/>
      <c r="AA62" s="1412"/>
    </row>
    <row r="63" spans="1:27" ht="16.5" thickBot="1" x14ac:dyDescent="0.3">
      <c r="A63" s="812" t="s">
        <v>183</v>
      </c>
      <c r="B63" s="848"/>
      <c r="C63" s="723"/>
      <c r="D63" s="898"/>
      <c r="E63" s="723"/>
      <c r="F63" s="1093"/>
      <c r="G63" s="1163"/>
      <c r="H63" s="787"/>
      <c r="I63" s="921"/>
      <c r="J63" s="787"/>
      <c r="K63" s="697"/>
      <c r="L63" s="744"/>
      <c r="M63" s="1198"/>
      <c r="N63" s="970"/>
      <c r="O63" s="723"/>
      <c r="P63" s="723"/>
      <c r="Q63" s="1002"/>
      <c r="R63" s="1027">
        <v>30</v>
      </c>
      <c r="S63" s="660"/>
      <c r="T63" s="572"/>
      <c r="U63" s="996"/>
      <c r="V63" s="1087"/>
      <c r="W63" s="1093"/>
      <c r="X63" s="1093"/>
      <c r="Y63" s="622"/>
      <c r="Z63" s="1412"/>
      <c r="AA63" s="1412"/>
    </row>
    <row r="64" spans="1:27" ht="16.5" thickBot="1" x14ac:dyDescent="0.3">
      <c r="A64" s="816">
        <v>6</v>
      </c>
      <c r="B64" s="849">
        <f t="shared" ref="B64:D64" si="31">SUM(B56:B63)</f>
        <v>0</v>
      </c>
      <c r="C64" s="719">
        <f t="shared" si="31"/>
        <v>0</v>
      </c>
      <c r="D64" s="719">
        <f t="shared" si="31"/>
        <v>0</v>
      </c>
      <c r="E64" s="719">
        <f t="shared" ref="E64:G64" si="32">SUM(E56:E63)</f>
        <v>0</v>
      </c>
      <c r="F64" s="1149">
        <f t="shared" si="32"/>
        <v>0</v>
      </c>
      <c r="G64" s="1177">
        <f t="shared" si="32"/>
        <v>0</v>
      </c>
      <c r="H64" s="719">
        <f t="shared" ref="H64:Y64" si="33">SUM(H56:H63)</f>
        <v>0</v>
      </c>
      <c r="I64" s="922">
        <f t="shared" si="33"/>
        <v>0</v>
      </c>
      <c r="J64" s="922">
        <f t="shared" si="33"/>
        <v>0</v>
      </c>
      <c r="K64" s="1304">
        <f t="shared" si="33"/>
        <v>0</v>
      </c>
      <c r="L64" s="1303">
        <f t="shared" si="33"/>
        <v>0</v>
      </c>
      <c r="M64" s="1302">
        <f t="shared" si="33"/>
        <v>0</v>
      </c>
      <c r="N64" s="719">
        <f t="shared" si="33"/>
        <v>0</v>
      </c>
      <c r="O64" s="719">
        <f t="shared" si="33"/>
        <v>0</v>
      </c>
      <c r="P64" s="719">
        <f t="shared" si="33"/>
        <v>0</v>
      </c>
      <c r="Q64" s="719">
        <f t="shared" si="33"/>
        <v>0</v>
      </c>
      <c r="R64" s="1025">
        <f t="shared" si="33"/>
        <v>224</v>
      </c>
      <c r="S64" s="661">
        <f t="shared" si="33"/>
        <v>0</v>
      </c>
      <c r="T64" s="1047">
        <f t="shared" si="33"/>
        <v>0</v>
      </c>
      <c r="U64" s="1065">
        <f t="shared" si="33"/>
        <v>0</v>
      </c>
      <c r="V64" s="1090">
        <f t="shared" si="33"/>
        <v>0</v>
      </c>
      <c r="W64" s="1144">
        <f t="shared" si="33"/>
        <v>0</v>
      </c>
      <c r="X64" s="1149">
        <f t="shared" si="33"/>
        <v>0</v>
      </c>
      <c r="Y64" s="636">
        <f t="shared" si="33"/>
        <v>0</v>
      </c>
      <c r="Z64" s="1414"/>
      <c r="AA64" s="1414"/>
    </row>
    <row r="65" spans="1:27" ht="15.75" x14ac:dyDescent="0.25">
      <c r="A65" s="815" t="s">
        <v>124</v>
      </c>
      <c r="B65" s="843"/>
      <c r="C65" s="747"/>
      <c r="D65" s="741"/>
      <c r="E65" s="737"/>
      <c r="F65" s="1151"/>
      <c r="G65" s="1113"/>
      <c r="H65" s="776"/>
      <c r="I65" s="753"/>
      <c r="J65" s="745"/>
      <c r="K65" s="1243"/>
      <c r="L65" s="959"/>
      <c r="M65" s="1204"/>
      <c r="N65" s="965"/>
      <c r="O65" s="737"/>
      <c r="P65" s="840"/>
      <c r="Q65" s="745"/>
      <c r="R65" s="753">
        <v>31</v>
      </c>
      <c r="S65" s="666"/>
      <c r="T65" s="568"/>
      <c r="U65" s="745"/>
      <c r="V65" s="1074"/>
      <c r="W65" s="1128"/>
      <c r="X65" s="1113"/>
      <c r="Y65" s="633"/>
      <c r="Z65" s="1421">
        <f>SUM(B65:Y73)</f>
        <v>277</v>
      </c>
      <c r="AA65" s="1421">
        <f>COUNT(B65:Y73)</f>
        <v>9</v>
      </c>
    </row>
    <row r="66" spans="1:27" ht="15.75" x14ac:dyDescent="0.25">
      <c r="A66" s="807" t="s">
        <v>125</v>
      </c>
      <c r="B66" s="844"/>
      <c r="C66" s="747"/>
      <c r="D66" s="901"/>
      <c r="E66" s="792"/>
      <c r="F66" s="1152"/>
      <c r="G66" s="1160"/>
      <c r="H66" s="789"/>
      <c r="I66" s="892"/>
      <c r="J66" s="790"/>
      <c r="K66" s="698"/>
      <c r="L66" s="737"/>
      <c r="M66" s="1205"/>
      <c r="N66" s="974"/>
      <c r="O66" s="792"/>
      <c r="P66" s="784"/>
      <c r="Q66" s="1003"/>
      <c r="R66" s="1031">
        <v>31</v>
      </c>
      <c r="S66" s="667"/>
      <c r="T66" s="571"/>
      <c r="U66" s="1003"/>
      <c r="V66" s="1091"/>
      <c r="W66" s="1129"/>
      <c r="X66" s="1140"/>
      <c r="Y66" s="637"/>
      <c r="Z66" s="1409"/>
      <c r="AA66" s="1409"/>
    </row>
    <row r="67" spans="1:27" ht="15.75" x14ac:dyDescent="0.25">
      <c r="A67" s="807" t="s">
        <v>126</v>
      </c>
      <c r="B67" s="843"/>
      <c r="C67" s="747"/>
      <c r="D67" s="753"/>
      <c r="E67" s="737"/>
      <c r="F67" s="1151"/>
      <c r="G67" s="1113"/>
      <c r="H67" s="776"/>
      <c r="I67" s="753"/>
      <c r="J67" s="745"/>
      <c r="K67" s="1244"/>
      <c r="L67" s="737"/>
      <c r="M67" s="1204"/>
      <c r="N67" s="965"/>
      <c r="O67" s="945"/>
      <c r="P67" s="784"/>
      <c r="Q67" s="745"/>
      <c r="R67" s="753">
        <v>28</v>
      </c>
      <c r="S67" s="666"/>
      <c r="T67" s="568"/>
      <c r="U67" s="745"/>
      <c r="V67" s="1074"/>
      <c r="W67" s="1130"/>
      <c r="X67" s="1113"/>
      <c r="Y67" s="633"/>
      <c r="Z67" s="1409"/>
      <c r="AA67" s="1409"/>
    </row>
    <row r="68" spans="1:27" ht="15.75" x14ac:dyDescent="0.25">
      <c r="A68" s="807" t="s">
        <v>127</v>
      </c>
      <c r="B68" s="844"/>
      <c r="C68" s="747"/>
      <c r="D68" s="892"/>
      <c r="E68" s="792"/>
      <c r="F68" s="1152"/>
      <c r="G68" s="1164"/>
      <c r="H68" s="789"/>
      <c r="I68" s="892"/>
      <c r="J68" s="790"/>
      <c r="K68" s="698"/>
      <c r="L68" s="948"/>
      <c r="M68" s="1205"/>
      <c r="N68" s="974"/>
      <c r="O68" s="945"/>
      <c r="P68" s="879"/>
      <c r="Q68" s="1003"/>
      <c r="R68" s="1031">
        <v>32</v>
      </c>
      <c r="S68" s="667"/>
      <c r="T68" s="571"/>
      <c r="U68" s="1003"/>
      <c r="V68" s="1091"/>
      <c r="W68" s="1130"/>
      <c r="X68" s="1140"/>
      <c r="Y68" s="637"/>
      <c r="Z68" s="1409"/>
      <c r="AA68" s="1409"/>
    </row>
    <row r="69" spans="1:27" ht="15.75" x14ac:dyDescent="0.25">
      <c r="A69" s="808" t="s">
        <v>152</v>
      </c>
      <c r="B69" s="843"/>
      <c r="C69" s="737"/>
      <c r="D69" s="753"/>
      <c r="E69" s="737"/>
      <c r="F69" s="1151"/>
      <c r="G69" s="1114"/>
      <c r="H69" s="776"/>
      <c r="I69" s="753"/>
      <c r="J69" s="745"/>
      <c r="K69" s="1244"/>
      <c r="L69" s="737"/>
      <c r="M69" s="1204"/>
      <c r="N69" s="965"/>
      <c r="O69" s="771"/>
      <c r="P69" s="879"/>
      <c r="Q69" s="745"/>
      <c r="R69" s="1031">
        <v>34</v>
      </c>
      <c r="S69" s="1034"/>
      <c r="T69" s="568"/>
      <c r="U69" s="745"/>
      <c r="V69" s="1074"/>
      <c r="W69" s="1113"/>
      <c r="X69" s="1113"/>
      <c r="Y69" s="633"/>
      <c r="Z69" s="1409"/>
      <c r="AA69" s="1409"/>
    </row>
    <row r="70" spans="1:27" ht="15.75" x14ac:dyDescent="0.25">
      <c r="A70" s="1431" t="s">
        <v>203</v>
      </c>
      <c r="B70" s="844"/>
      <c r="C70" s="1433"/>
      <c r="D70" s="1432"/>
      <c r="E70" s="1433"/>
      <c r="F70" s="1434"/>
      <c r="G70" s="1435"/>
      <c r="H70" s="1436"/>
      <c r="I70" s="1432"/>
      <c r="J70" s="1434"/>
      <c r="K70" s="1437"/>
      <c r="L70" s="1439"/>
      <c r="M70" s="1205"/>
      <c r="N70" s="1438"/>
      <c r="O70" s="1435"/>
      <c r="P70" s="586"/>
      <c r="Q70" s="1434"/>
      <c r="R70" s="1432">
        <v>24</v>
      </c>
      <c r="S70" s="1036"/>
      <c r="T70" s="571"/>
      <c r="U70" s="1434"/>
      <c r="V70" s="1433"/>
      <c r="W70" s="1433"/>
      <c r="X70" s="1433"/>
      <c r="Y70" s="637"/>
      <c r="Z70" s="1409"/>
      <c r="AA70" s="1409"/>
    </row>
    <row r="71" spans="1:27" ht="15.75" x14ac:dyDescent="0.25">
      <c r="A71" s="808" t="s">
        <v>165</v>
      </c>
      <c r="B71" s="844"/>
      <c r="C71" s="792"/>
      <c r="D71" s="892"/>
      <c r="E71" s="792"/>
      <c r="F71" s="1152"/>
      <c r="G71" s="1164"/>
      <c r="H71" s="789"/>
      <c r="I71" s="892"/>
      <c r="J71" s="943"/>
      <c r="K71" s="698"/>
      <c r="L71" s="737"/>
      <c r="M71" s="1205"/>
      <c r="N71" s="974"/>
      <c r="O71" s="792"/>
      <c r="P71" s="789"/>
      <c r="Q71" s="1003"/>
      <c r="R71" s="1027">
        <v>33</v>
      </c>
      <c r="S71" s="1036"/>
      <c r="T71" s="571"/>
      <c r="U71" s="1066"/>
      <c r="V71" s="1091"/>
      <c r="W71" s="1129"/>
      <c r="X71" s="1140"/>
      <c r="Y71" s="637"/>
      <c r="Z71" s="1409"/>
      <c r="AA71" s="1409"/>
    </row>
    <row r="72" spans="1:27" ht="15.75" x14ac:dyDescent="0.25">
      <c r="A72" s="807" t="s">
        <v>153</v>
      </c>
      <c r="B72" s="843"/>
      <c r="C72" s="737"/>
      <c r="D72" s="753"/>
      <c r="E72" s="737"/>
      <c r="F72" s="1151"/>
      <c r="G72" s="1113"/>
      <c r="H72" s="776"/>
      <c r="I72" s="753"/>
      <c r="J72" s="770"/>
      <c r="K72" s="1244"/>
      <c r="L72" s="792"/>
      <c r="M72" s="1204"/>
      <c r="N72" s="965"/>
      <c r="O72" s="737"/>
      <c r="P72" s="776"/>
      <c r="Q72" s="745"/>
      <c r="R72" s="781">
        <v>34</v>
      </c>
      <c r="S72" s="1034"/>
      <c r="T72" s="568"/>
      <c r="U72" s="737"/>
      <c r="V72" s="1074"/>
      <c r="W72" s="1128"/>
      <c r="X72" s="1113"/>
      <c r="Y72" s="638"/>
      <c r="Z72" s="1422"/>
      <c r="AA72" s="1422"/>
    </row>
    <row r="73" spans="1:27" ht="16.5" thickBot="1" x14ac:dyDescent="0.3">
      <c r="A73" s="808" t="s">
        <v>203</v>
      </c>
      <c r="B73" s="844"/>
      <c r="C73" s="792"/>
      <c r="D73" s="892"/>
      <c r="E73" s="792"/>
      <c r="F73" s="1152"/>
      <c r="G73" s="1160"/>
      <c r="H73" s="789"/>
      <c r="I73" s="892"/>
      <c r="J73" s="790"/>
      <c r="K73" s="698"/>
      <c r="L73" s="792"/>
      <c r="M73" s="1205"/>
      <c r="N73" s="974"/>
      <c r="O73" s="792"/>
      <c r="P73" s="789"/>
      <c r="Q73" s="1003"/>
      <c r="R73" s="1349">
        <v>30</v>
      </c>
      <c r="S73" s="667"/>
      <c r="T73" s="571"/>
      <c r="U73" s="1066"/>
      <c r="V73" s="1091"/>
      <c r="W73" s="1129"/>
      <c r="X73" s="1140"/>
      <c r="Y73" s="639"/>
      <c r="Z73" s="1422"/>
      <c r="AA73" s="1422"/>
    </row>
    <row r="74" spans="1:27" ht="16.5" thickBot="1" x14ac:dyDescent="0.3">
      <c r="A74" s="809">
        <v>7</v>
      </c>
      <c r="B74" s="681">
        <f>SUM(B65:B73)</f>
        <v>0</v>
      </c>
      <c r="C74" s="678">
        <f>SUM(C65:C73)</f>
        <v>0</v>
      </c>
      <c r="D74" s="678">
        <f>SUM(D65:D73)</f>
        <v>0</v>
      </c>
      <c r="E74" s="678">
        <f>SUM(E65:E73)</f>
        <v>0</v>
      </c>
      <c r="F74" s="678">
        <f>SUM(F65:F73)</f>
        <v>0</v>
      </c>
      <c r="G74" s="678">
        <f>SUM(G65:G73)</f>
        <v>0</v>
      </c>
      <c r="H74" s="678">
        <f>SUM(H65:H73)</f>
        <v>0</v>
      </c>
      <c r="I74" s="757">
        <f>SUM(I65:I73)</f>
        <v>0</v>
      </c>
      <c r="J74" s="679">
        <f>SUM(J65:J73)</f>
        <v>0</v>
      </c>
      <c r="K74" s="680">
        <f>SUM(K65:K73)</f>
        <v>0</v>
      </c>
      <c r="L74" s="1306">
        <f>SUM(L65:L73)</f>
        <v>0</v>
      </c>
      <c r="M74" s="1305">
        <f>SUM(M65:M73)</f>
        <v>0</v>
      </c>
      <c r="N74" s="678">
        <f>SUM(N65:N73)</f>
        <v>0</v>
      </c>
      <c r="O74" s="678">
        <f>SUM(O65:O73)</f>
        <v>0</v>
      </c>
      <c r="P74" s="743">
        <f>SUM(P65:P73)</f>
        <v>0</v>
      </c>
      <c r="Q74" s="678">
        <f>SUM(Q65:Q73)</f>
        <v>0</v>
      </c>
      <c r="R74" s="757">
        <f>SUM(R65:R73)</f>
        <v>277</v>
      </c>
      <c r="S74" s="681">
        <f>SUM(S65:S73)</f>
        <v>0</v>
      </c>
      <c r="T74" s="678">
        <f>SUM(T65:T73)</f>
        <v>0</v>
      </c>
      <c r="U74" s="678">
        <f>SUM(U65:U73)</f>
        <v>0</v>
      </c>
      <c r="V74" s="678">
        <f>SUM(V65:V73)</f>
        <v>0</v>
      </c>
      <c r="W74" s="678">
        <f>SUM(W65:W73)</f>
        <v>0</v>
      </c>
      <c r="X74" s="678">
        <f>SUM(X65:X73)</f>
        <v>0</v>
      </c>
      <c r="Y74" s="682">
        <f>SUM(Y65:Y73)</f>
        <v>0</v>
      </c>
      <c r="Z74" s="1410"/>
      <c r="AA74" s="1410"/>
    </row>
    <row r="75" spans="1:27" ht="15.75" x14ac:dyDescent="0.25">
      <c r="A75" s="810" t="s">
        <v>128</v>
      </c>
      <c r="B75" s="852"/>
      <c r="C75" s="749"/>
      <c r="D75" s="902"/>
      <c r="E75" s="716"/>
      <c r="F75" s="716"/>
      <c r="G75" s="716"/>
      <c r="H75" s="914"/>
      <c r="I75" s="923"/>
      <c r="J75" s="914"/>
      <c r="K75" s="1245"/>
      <c r="L75" s="883"/>
      <c r="M75" s="1206"/>
      <c r="N75" s="981"/>
      <c r="O75" s="716"/>
      <c r="P75" s="876"/>
      <c r="Q75" s="746"/>
      <c r="R75" s="1019">
        <v>27</v>
      </c>
      <c r="S75" s="707"/>
      <c r="T75" s="1048"/>
      <c r="U75" s="716"/>
      <c r="V75" s="1092"/>
      <c r="W75" s="716"/>
      <c r="X75" s="716"/>
      <c r="Y75" s="1172"/>
      <c r="Z75" s="1418">
        <f>SUM(B75:Y82)</f>
        <v>202</v>
      </c>
      <c r="AA75" s="1411">
        <f>COUNT(B75:Y82)</f>
        <v>7</v>
      </c>
    </row>
    <row r="76" spans="1:27" ht="15.75" x14ac:dyDescent="0.25">
      <c r="A76" s="811" t="s">
        <v>129</v>
      </c>
      <c r="B76" s="847"/>
      <c r="C76" s="872"/>
      <c r="D76" s="903"/>
      <c r="E76" s="794"/>
      <c r="F76" s="1123"/>
      <c r="G76" s="1123"/>
      <c r="H76" s="765"/>
      <c r="I76" s="924"/>
      <c r="J76" s="765"/>
      <c r="K76" s="1237"/>
      <c r="L76" s="744"/>
      <c r="M76" s="1202"/>
      <c r="N76" s="980"/>
      <c r="O76" s="794"/>
      <c r="P76" s="877"/>
      <c r="Q76" s="1000"/>
      <c r="R76" s="1020">
        <v>26</v>
      </c>
      <c r="S76" s="668"/>
      <c r="T76" s="566"/>
      <c r="U76" s="1063"/>
      <c r="V76" s="684"/>
      <c r="W76" s="1123"/>
      <c r="X76" s="1123"/>
      <c r="Y76" s="685"/>
      <c r="Z76" s="1419"/>
      <c r="AA76" s="1412"/>
    </row>
    <row r="77" spans="1:27" ht="15.75" x14ac:dyDescent="0.25">
      <c r="A77" s="811" t="s">
        <v>130</v>
      </c>
      <c r="B77" s="847"/>
      <c r="C77" s="872"/>
      <c r="D77" s="900"/>
      <c r="E77" s="794"/>
      <c r="F77" s="1123"/>
      <c r="G77" s="1131"/>
      <c r="H77" s="765"/>
      <c r="I77" s="924"/>
      <c r="J77" s="765"/>
      <c r="K77" s="1237"/>
      <c r="L77" s="744"/>
      <c r="M77" s="1202"/>
      <c r="N77" s="980"/>
      <c r="O77" s="985"/>
      <c r="P77" s="877"/>
      <c r="Q77" s="1000"/>
      <c r="R77" s="1020">
        <v>26</v>
      </c>
      <c r="S77" s="668"/>
      <c r="T77" s="566"/>
      <c r="U77" s="1063"/>
      <c r="V77" s="684"/>
      <c r="W77" s="1131"/>
      <c r="X77" s="1123"/>
      <c r="Y77" s="685"/>
      <c r="Z77" s="1419"/>
      <c r="AA77" s="1412"/>
    </row>
    <row r="78" spans="1:27" ht="15.75" x14ac:dyDescent="0.25">
      <c r="A78" s="811" t="s">
        <v>131</v>
      </c>
      <c r="B78" s="847"/>
      <c r="C78" s="872"/>
      <c r="D78" s="900"/>
      <c r="E78" s="794"/>
      <c r="F78" s="1123"/>
      <c r="G78" s="1131"/>
      <c r="H78" s="765"/>
      <c r="I78" s="924"/>
      <c r="J78" s="765"/>
      <c r="K78" s="1237"/>
      <c r="L78" s="744"/>
      <c r="M78" s="1195"/>
      <c r="N78" s="980"/>
      <c r="O78" s="985"/>
      <c r="P78" s="794"/>
      <c r="Q78" s="1000"/>
      <c r="R78" s="1020">
        <v>28</v>
      </c>
      <c r="S78" s="668"/>
      <c r="T78" s="566"/>
      <c r="U78" s="1063"/>
      <c r="V78" s="684"/>
      <c r="W78" s="1131"/>
      <c r="X78" s="1123"/>
      <c r="Y78" s="685"/>
      <c r="Z78" s="1419"/>
      <c r="AA78" s="1412"/>
    </row>
    <row r="79" spans="1:27" ht="15.75" x14ac:dyDescent="0.25">
      <c r="A79" s="812" t="s">
        <v>154</v>
      </c>
      <c r="B79" s="848"/>
      <c r="C79" s="873"/>
      <c r="D79" s="904"/>
      <c r="E79" s="873"/>
      <c r="F79" s="585"/>
      <c r="G79" s="1165"/>
      <c r="H79" s="787"/>
      <c r="I79" s="932"/>
      <c r="J79" s="941"/>
      <c r="K79" s="697"/>
      <c r="L79" s="744"/>
      <c r="M79" s="1196"/>
      <c r="N79" s="977"/>
      <c r="O79" s="986"/>
      <c r="P79" s="873"/>
      <c r="Q79" s="1001"/>
      <c r="R79" s="1440">
        <v>28</v>
      </c>
      <c r="S79" s="1033"/>
      <c r="T79" s="567"/>
      <c r="U79" s="1064"/>
      <c r="V79" s="686"/>
      <c r="W79" s="1132"/>
      <c r="X79" s="585"/>
      <c r="Y79" s="687"/>
      <c r="Z79" s="1419"/>
      <c r="AA79" s="1412"/>
    </row>
    <row r="80" spans="1:27" ht="15.75" x14ac:dyDescent="0.25">
      <c r="A80" s="811" t="s">
        <v>166</v>
      </c>
      <c r="B80" s="847"/>
      <c r="C80" s="744"/>
      <c r="D80" s="894"/>
      <c r="E80" s="744"/>
      <c r="F80" s="1116"/>
      <c r="G80" s="1116"/>
      <c r="H80" s="765"/>
      <c r="I80" s="756"/>
      <c r="J80" s="769"/>
      <c r="K80" s="1237"/>
      <c r="L80" s="744"/>
      <c r="M80" s="1197"/>
      <c r="N80" s="795"/>
      <c r="O80" s="744"/>
      <c r="P80" s="740"/>
      <c r="Q80" s="740"/>
      <c r="R80" s="781">
        <v>33</v>
      </c>
      <c r="S80" s="1033"/>
      <c r="T80" s="569"/>
      <c r="U80" s="996"/>
      <c r="V80" s="1093"/>
      <c r="W80" s="1116"/>
      <c r="X80" s="1116"/>
      <c r="Y80" s="688"/>
      <c r="Z80" s="1419"/>
      <c r="AA80" s="1419"/>
    </row>
    <row r="81" spans="1:27" ht="15.75" x14ac:dyDescent="0.25">
      <c r="A81" s="812" t="s">
        <v>173</v>
      </c>
      <c r="B81" s="848"/>
      <c r="C81" s="723"/>
      <c r="D81" s="898"/>
      <c r="E81" s="723"/>
      <c r="F81" s="1093"/>
      <c r="G81" s="1163"/>
      <c r="H81" s="787"/>
      <c r="I81" s="921"/>
      <c r="J81" s="787"/>
      <c r="K81" s="697"/>
      <c r="L81" s="960"/>
      <c r="M81" s="1198"/>
      <c r="N81" s="970"/>
      <c r="O81" s="744"/>
      <c r="P81" s="992"/>
      <c r="Q81" s="1002"/>
      <c r="R81" s="1027">
        <v>34</v>
      </c>
      <c r="S81" s="659"/>
      <c r="T81" s="572"/>
      <c r="U81" s="744"/>
      <c r="V81" s="1079"/>
      <c r="W81" s="585"/>
      <c r="X81" s="1093"/>
      <c r="Y81" s="689"/>
      <c r="Z81" s="1419"/>
      <c r="AA81" s="1419"/>
    </row>
    <row r="82" spans="1:27" ht="16.5" thickBot="1" x14ac:dyDescent="0.3">
      <c r="A82" s="812" t="s">
        <v>177</v>
      </c>
      <c r="B82" s="853"/>
      <c r="C82" s="866"/>
      <c r="D82" s="895"/>
      <c r="E82" s="866"/>
      <c r="F82" s="1117"/>
      <c r="G82" s="1117"/>
      <c r="H82" s="910"/>
      <c r="I82" s="921"/>
      <c r="J82" s="910"/>
      <c r="K82" s="1246"/>
      <c r="L82" s="723"/>
      <c r="M82" s="1207"/>
      <c r="N82" s="982"/>
      <c r="O82" s="989"/>
      <c r="P82" s="723"/>
      <c r="Q82" s="1004"/>
      <c r="R82" s="1023"/>
      <c r="S82" s="708"/>
      <c r="T82" s="690"/>
      <c r="U82" s="1055"/>
      <c r="V82" s="1080"/>
      <c r="W82" s="1117"/>
      <c r="X82" s="1117"/>
      <c r="Y82" s="691"/>
      <c r="Z82" s="1419"/>
      <c r="AA82" s="1419"/>
    </row>
    <row r="83" spans="1:27" ht="16.5" thickBot="1" x14ac:dyDescent="0.3">
      <c r="A83" s="816">
        <v>8</v>
      </c>
      <c r="B83" s="669">
        <f t="shared" ref="B83:D83" si="34">SUM(B75:B82)</f>
        <v>0</v>
      </c>
      <c r="C83" s="724">
        <f t="shared" si="34"/>
        <v>0</v>
      </c>
      <c r="D83" s="887">
        <f t="shared" si="34"/>
        <v>0</v>
      </c>
      <c r="E83" s="887">
        <f t="shared" ref="E83:G83" si="35">SUM(E75:E82)</f>
        <v>0</v>
      </c>
      <c r="F83" s="1145">
        <f t="shared" si="35"/>
        <v>0</v>
      </c>
      <c r="G83" s="1168">
        <f t="shared" si="35"/>
        <v>0</v>
      </c>
      <c r="H83" s="915">
        <f t="shared" ref="H83:Y83" si="36">SUM(H75:H82)</f>
        <v>0</v>
      </c>
      <c r="I83" s="759">
        <f t="shared" si="36"/>
        <v>0</v>
      </c>
      <c r="J83" s="642">
        <f t="shared" si="36"/>
        <v>0</v>
      </c>
      <c r="K83" s="1308">
        <f t="shared" si="36"/>
        <v>0</v>
      </c>
      <c r="L83" s="1303">
        <f t="shared" si="36"/>
        <v>0</v>
      </c>
      <c r="M83" s="1307">
        <f t="shared" si="36"/>
        <v>0</v>
      </c>
      <c r="N83" s="887">
        <f t="shared" si="36"/>
        <v>0</v>
      </c>
      <c r="O83" s="989">
        <f t="shared" si="36"/>
        <v>0</v>
      </c>
      <c r="P83" s="777">
        <f t="shared" si="36"/>
        <v>0</v>
      </c>
      <c r="Q83" s="989">
        <f t="shared" si="36"/>
        <v>0</v>
      </c>
      <c r="R83" s="783">
        <f t="shared" si="36"/>
        <v>202</v>
      </c>
      <c r="S83" s="669">
        <f t="shared" si="36"/>
        <v>0</v>
      </c>
      <c r="T83" s="1044">
        <f t="shared" si="36"/>
        <v>0</v>
      </c>
      <c r="U83" s="1044">
        <f t="shared" si="36"/>
        <v>0</v>
      </c>
      <c r="V83" s="1094">
        <f t="shared" si="36"/>
        <v>0</v>
      </c>
      <c r="W83" s="1145">
        <f t="shared" si="36"/>
        <v>0</v>
      </c>
      <c r="X83" s="1145">
        <f t="shared" si="36"/>
        <v>0</v>
      </c>
      <c r="Y83" s="683">
        <f t="shared" si="36"/>
        <v>0</v>
      </c>
      <c r="Z83" s="1414"/>
      <c r="AA83" s="1414"/>
    </row>
    <row r="84" spans="1:27" ht="15.75" x14ac:dyDescent="0.25">
      <c r="A84" s="815" t="s">
        <v>132</v>
      </c>
      <c r="B84" s="851"/>
      <c r="C84" s="874"/>
      <c r="D84" s="841"/>
      <c r="E84" s="870"/>
      <c r="F84" s="1095"/>
      <c r="G84" s="1095"/>
      <c r="H84" s="870"/>
      <c r="I84" s="841"/>
      <c r="J84" s="870"/>
      <c r="K84" s="1247"/>
      <c r="L84" s="961"/>
      <c r="M84" s="1208"/>
      <c r="N84" s="983"/>
      <c r="O84" s="870"/>
      <c r="P84" s="840"/>
      <c r="Q84" s="1005"/>
      <c r="R84" s="1026">
        <v>33</v>
      </c>
      <c r="S84" s="654"/>
      <c r="T84" s="563"/>
      <c r="U84" s="1067"/>
      <c r="V84" s="1095"/>
      <c r="W84" s="1095"/>
      <c r="X84" s="1095"/>
      <c r="Y84" s="632"/>
      <c r="Z84" s="1425">
        <f>SUM(B84:Y90)</f>
        <v>171</v>
      </c>
      <c r="AA84" s="1421">
        <f>COUNT(B84:Y91)</f>
        <v>7</v>
      </c>
    </row>
    <row r="85" spans="1:27" ht="15.75" x14ac:dyDescent="0.25">
      <c r="A85" s="807" t="s">
        <v>133</v>
      </c>
      <c r="B85" s="851"/>
      <c r="C85" s="874"/>
      <c r="D85" s="841"/>
      <c r="E85" s="870"/>
      <c r="F85" s="1095"/>
      <c r="G85" s="1095"/>
      <c r="H85" s="870"/>
      <c r="I85" s="841"/>
      <c r="J85" s="870"/>
      <c r="K85" s="1247"/>
      <c r="L85" s="745"/>
      <c r="M85" s="1208"/>
      <c r="N85" s="983"/>
      <c r="O85" s="870"/>
      <c r="P85" s="784"/>
      <c r="Q85" s="1005"/>
      <c r="R85" s="1026">
        <v>30</v>
      </c>
      <c r="S85" s="654"/>
      <c r="T85" s="563"/>
      <c r="U85" s="1067"/>
      <c r="V85" s="1095"/>
      <c r="W85" s="1095"/>
      <c r="X85" s="1095"/>
      <c r="Y85" s="632"/>
      <c r="Z85" s="1409"/>
      <c r="AA85" s="1409"/>
    </row>
    <row r="86" spans="1:27" ht="15.75" x14ac:dyDescent="0.25">
      <c r="A86" s="807" t="s">
        <v>134</v>
      </c>
      <c r="B86" s="851"/>
      <c r="C86" s="874"/>
      <c r="D86" s="841"/>
      <c r="E86" s="870"/>
      <c r="F86" s="1095"/>
      <c r="G86" s="1095"/>
      <c r="H86" s="870"/>
      <c r="I86" s="841"/>
      <c r="J86" s="870"/>
      <c r="K86" s="1247"/>
      <c r="L86" s="745"/>
      <c r="M86" s="1208"/>
      <c r="N86" s="983"/>
      <c r="O86" s="870"/>
      <c r="P86" s="784"/>
      <c r="Q86" s="1005"/>
      <c r="R86" s="1026">
        <v>27</v>
      </c>
      <c r="S86" s="654"/>
      <c r="T86" s="563"/>
      <c r="U86" s="1067"/>
      <c r="V86" s="1095"/>
      <c r="W86" s="1133"/>
      <c r="X86" s="1095"/>
      <c r="Y86" s="632"/>
      <c r="Z86" s="1409"/>
      <c r="AA86" s="1409"/>
    </row>
    <row r="87" spans="1:27" ht="15.75" x14ac:dyDescent="0.25">
      <c r="A87" s="807" t="s">
        <v>97</v>
      </c>
      <c r="B87" s="851"/>
      <c r="C87" s="870"/>
      <c r="D87" s="841"/>
      <c r="E87" s="870"/>
      <c r="F87" s="1095"/>
      <c r="G87" s="1133"/>
      <c r="H87" s="870"/>
      <c r="I87" s="841"/>
      <c r="J87" s="870"/>
      <c r="K87" s="1247"/>
      <c r="L87" s="745"/>
      <c r="M87" s="1208"/>
      <c r="N87" s="983"/>
      <c r="O87" s="944"/>
      <c r="P87" s="784"/>
      <c r="Q87" s="1005"/>
      <c r="R87" s="1026">
        <v>31</v>
      </c>
      <c r="S87" s="654"/>
      <c r="T87" s="563"/>
      <c r="U87" s="1067"/>
      <c r="V87" s="1095"/>
      <c r="W87" s="1133"/>
      <c r="X87" s="1095"/>
      <c r="Y87" s="632"/>
      <c r="Z87" s="1409"/>
      <c r="AA87" s="1409"/>
    </row>
    <row r="88" spans="1:27" ht="15.75" x14ac:dyDescent="0.25">
      <c r="A88" s="808" t="s">
        <v>155</v>
      </c>
      <c r="B88" s="851"/>
      <c r="C88" s="870"/>
      <c r="D88" s="841"/>
      <c r="E88" s="870"/>
      <c r="F88" s="1095"/>
      <c r="G88" s="1133"/>
      <c r="H88" s="870"/>
      <c r="I88" s="841"/>
      <c r="J88" s="944"/>
      <c r="K88" s="1247"/>
      <c r="L88" s="745"/>
      <c r="M88" s="1208"/>
      <c r="N88" s="983"/>
      <c r="O88" s="770"/>
      <c r="P88" s="879"/>
      <c r="Q88" s="1005"/>
      <c r="R88" s="1026"/>
      <c r="S88" s="1037"/>
      <c r="T88" s="563"/>
      <c r="U88" s="1067"/>
      <c r="V88" s="1095"/>
      <c r="W88" s="1095"/>
      <c r="X88" s="1095"/>
      <c r="Y88" s="632"/>
      <c r="Z88" s="1409"/>
      <c r="AA88" s="1409"/>
    </row>
    <row r="89" spans="1:27" ht="15.75" x14ac:dyDescent="0.25">
      <c r="A89" s="808" t="s">
        <v>167</v>
      </c>
      <c r="B89" s="851"/>
      <c r="C89" s="870"/>
      <c r="D89" s="841"/>
      <c r="E89" s="870"/>
      <c r="F89" s="1095"/>
      <c r="G89" s="1095"/>
      <c r="H89" s="870"/>
      <c r="I89" s="841"/>
      <c r="J89" s="944"/>
      <c r="K89" s="1247"/>
      <c r="L89" s="745"/>
      <c r="M89" s="1208"/>
      <c r="N89" s="983"/>
      <c r="O89" s="870"/>
      <c r="P89" s="745"/>
      <c r="Q89" s="1005"/>
      <c r="R89" s="1032">
        <v>23</v>
      </c>
      <c r="S89" s="1037"/>
      <c r="T89" s="563"/>
      <c r="U89" s="1067"/>
      <c r="V89" s="1095"/>
      <c r="W89" s="1095"/>
      <c r="X89" s="1095"/>
      <c r="Y89" s="632"/>
      <c r="Z89" s="1409"/>
      <c r="AA89" s="1409"/>
    </row>
    <row r="90" spans="1:27" ht="15.75" x14ac:dyDescent="0.25">
      <c r="A90" s="808" t="s">
        <v>156</v>
      </c>
      <c r="B90" s="851"/>
      <c r="C90" s="875"/>
      <c r="D90" s="905"/>
      <c r="E90" s="888"/>
      <c r="F90" s="875"/>
      <c r="G90" s="888"/>
      <c r="H90" s="888"/>
      <c r="I90" s="905"/>
      <c r="J90" s="888"/>
      <c r="K90" s="608"/>
      <c r="L90" s="745"/>
      <c r="M90" s="1209"/>
      <c r="N90" s="984"/>
      <c r="O90" s="888"/>
      <c r="P90" s="888"/>
      <c r="Q90" s="888"/>
      <c r="R90" s="1032">
        <v>27</v>
      </c>
      <c r="S90" s="1037"/>
      <c r="T90" s="563"/>
      <c r="U90" s="1067"/>
      <c r="V90" s="1095"/>
      <c r="W90" s="1095"/>
      <c r="X90" s="1095"/>
      <c r="Y90" s="632"/>
      <c r="Z90" s="1409"/>
      <c r="AA90" s="1409"/>
    </row>
    <row r="91" spans="1:27" ht="16.5" thickBot="1" x14ac:dyDescent="0.3">
      <c r="A91" s="808" t="s">
        <v>155</v>
      </c>
      <c r="B91" s="851"/>
      <c r="C91" s="790"/>
      <c r="D91" s="892"/>
      <c r="E91" s="790"/>
      <c r="F91" s="1152"/>
      <c r="G91" s="1166"/>
      <c r="H91" s="790"/>
      <c r="I91" s="892"/>
      <c r="J91" s="790"/>
      <c r="K91" s="698"/>
      <c r="L91" s="790"/>
      <c r="M91" s="1210"/>
      <c r="N91" s="974"/>
      <c r="O91" s="790"/>
      <c r="P91" s="790"/>
      <c r="Q91" s="1003"/>
      <c r="R91" s="1032">
        <v>23</v>
      </c>
      <c r="S91" s="654"/>
      <c r="T91" s="563"/>
      <c r="U91" s="1067"/>
      <c r="V91" s="1095"/>
      <c r="W91" s="1095"/>
      <c r="X91" s="1095"/>
      <c r="Y91" s="632"/>
      <c r="Z91" s="1409"/>
      <c r="AA91" s="1409"/>
    </row>
    <row r="92" spans="1:27" ht="16.5" thickBot="1" x14ac:dyDescent="0.3">
      <c r="A92" s="1264">
        <v>9</v>
      </c>
      <c r="B92" s="681">
        <f t="shared" ref="B92:D92" si="37">SUM(B84:B91)</f>
        <v>0</v>
      </c>
      <c r="C92" s="1312">
        <f t="shared" si="37"/>
        <v>0</v>
      </c>
      <c r="D92" s="1312">
        <f t="shared" si="37"/>
        <v>0</v>
      </c>
      <c r="E92" s="1312">
        <f t="shared" ref="E92:G92" si="38">SUM(E84:E91)</f>
        <v>0</v>
      </c>
      <c r="F92" s="1312">
        <f t="shared" si="38"/>
        <v>0</v>
      </c>
      <c r="G92" s="1312">
        <f t="shared" si="38"/>
        <v>0</v>
      </c>
      <c r="H92" s="1312">
        <f t="shared" ref="H92:Y92" si="39">SUM(H84:H91)</f>
        <v>0</v>
      </c>
      <c r="I92" s="1313">
        <f t="shared" si="39"/>
        <v>0</v>
      </c>
      <c r="J92" s="1313">
        <f t="shared" si="39"/>
        <v>0</v>
      </c>
      <c r="K92" s="1313">
        <f t="shared" si="39"/>
        <v>0</v>
      </c>
      <c r="L92" s="1311">
        <f t="shared" si="39"/>
        <v>0</v>
      </c>
      <c r="M92" s="1314">
        <f t="shared" si="39"/>
        <v>0</v>
      </c>
      <c r="N92" s="678">
        <f t="shared" si="39"/>
        <v>0</v>
      </c>
      <c r="O92" s="1312">
        <f t="shared" si="39"/>
        <v>0</v>
      </c>
      <c r="P92" s="1312">
        <f t="shared" si="39"/>
        <v>0</v>
      </c>
      <c r="Q92" s="1312">
        <f t="shared" si="39"/>
        <v>0</v>
      </c>
      <c r="R92" s="1315">
        <f t="shared" si="39"/>
        <v>194</v>
      </c>
      <c r="S92" s="1265">
        <f t="shared" si="39"/>
        <v>0</v>
      </c>
      <c r="T92" s="1316">
        <f t="shared" si="39"/>
        <v>0</v>
      </c>
      <c r="U92" s="1316">
        <f t="shared" si="39"/>
        <v>0</v>
      </c>
      <c r="V92" s="1316">
        <f t="shared" si="39"/>
        <v>0</v>
      </c>
      <c r="W92" s="1316">
        <f t="shared" si="39"/>
        <v>0</v>
      </c>
      <c r="X92" s="1316">
        <f t="shared" si="39"/>
        <v>0</v>
      </c>
      <c r="Y92" s="1266">
        <f t="shared" si="39"/>
        <v>0</v>
      </c>
      <c r="Z92" s="1410"/>
      <c r="AA92" s="1410"/>
    </row>
    <row r="93" spans="1:27" ht="34.5" customHeight="1" thickBot="1" x14ac:dyDescent="0.3">
      <c r="A93" s="809" t="s">
        <v>28</v>
      </c>
      <c r="B93" s="1326">
        <f>B55+B64+B74+B83+B92</f>
        <v>0</v>
      </c>
      <c r="C93" s="1327">
        <f>C55+C64+C74+C83+C92</f>
        <v>0</v>
      </c>
      <c r="D93" s="1327">
        <f>D55+D64+D74+D83+D92</f>
        <v>0</v>
      </c>
      <c r="E93" s="1327">
        <f>E55+E64+E74+E83+E92</f>
        <v>0</v>
      </c>
      <c r="F93" s="1327">
        <f>F55+F64+F74+F83+F92</f>
        <v>0</v>
      </c>
      <c r="G93" s="1327">
        <f>G55+G64+G74+G83+G92</f>
        <v>0</v>
      </c>
      <c r="H93" s="1327">
        <f>H55+H64+H74+H83+H92</f>
        <v>0</v>
      </c>
      <c r="I93" s="1328">
        <f>I55+I64+I74+I83+I92</f>
        <v>0</v>
      </c>
      <c r="J93" s="1328">
        <f>J55+J64+J74+J83+J92</f>
        <v>0</v>
      </c>
      <c r="K93" s="1328">
        <f>K55+K64+K74+K83+K92</f>
        <v>0</v>
      </c>
      <c r="L93" s="1310">
        <f>L55+L64+L74+L83+L92</f>
        <v>0</v>
      </c>
      <c r="M93" s="1329">
        <f>M55+M64+M74+M83+M92</f>
        <v>0</v>
      </c>
      <c r="N93" s="1046">
        <f>N55+N64+N74+N83+N92</f>
        <v>0</v>
      </c>
      <c r="O93" s="1327">
        <f>O55+O64+O74+O83+O92</f>
        <v>0</v>
      </c>
      <c r="P93" s="1327">
        <f>P55+P64+P74+P83+P92</f>
        <v>0</v>
      </c>
      <c r="Q93" s="1327">
        <f>Q55+Q64+Q74+Q83+Q92</f>
        <v>0</v>
      </c>
      <c r="R93" s="1328">
        <f>R55+R64+R74+R83+R92</f>
        <v>1113</v>
      </c>
      <c r="S93" s="1330">
        <f>S55+S64+S74+S83+S92</f>
        <v>0</v>
      </c>
      <c r="T93" s="1327">
        <f>T55+T64+T74+T83+T92</f>
        <v>0</v>
      </c>
      <c r="U93" s="1327">
        <f>U55+U64+U74+U83+U92</f>
        <v>0</v>
      </c>
      <c r="V93" s="1327">
        <f>V55+V64+V74+V83+V92</f>
        <v>0</v>
      </c>
      <c r="W93" s="1327">
        <f>W55+W64+W74+W83+W92</f>
        <v>0</v>
      </c>
      <c r="X93" s="1327">
        <f>X55+X64+X74+X83+X92</f>
        <v>0</v>
      </c>
      <c r="Y93" s="1331">
        <f>Y55+Y64+Y74+Y83+Y92</f>
        <v>0</v>
      </c>
      <c r="Z93" s="553">
        <f>Z46+Z56+Z65+Z75+Z84</f>
        <v>1090</v>
      </c>
      <c r="AA93" s="553">
        <f>AA46+AA56+AA65+AA75+AA84</f>
        <v>38</v>
      </c>
    </row>
    <row r="94" spans="1:27" ht="15" customHeight="1" x14ac:dyDescent="0.25">
      <c r="A94" s="1317" t="s">
        <v>135</v>
      </c>
      <c r="B94" s="1318"/>
      <c r="C94" s="1148"/>
      <c r="D94" s="1148"/>
      <c r="E94" s="1148"/>
      <c r="F94" s="1148"/>
      <c r="G94" s="1148"/>
      <c r="H94" s="1230"/>
      <c r="I94" s="1319"/>
      <c r="J94" s="1230"/>
      <c r="K94" s="1230"/>
      <c r="L94" s="1148"/>
      <c r="M94" s="1320"/>
      <c r="N94" s="1321"/>
      <c r="O94" s="1148"/>
      <c r="P94" s="1148"/>
      <c r="Q94" s="1322"/>
      <c r="R94" s="1323">
        <v>30</v>
      </c>
      <c r="S94" s="1324"/>
      <c r="T94" s="1230"/>
      <c r="U94" s="1148"/>
      <c r="V94" s="1148"/>
      <c r="W94" s="1148"/>
      <c r="X94" s="1148"/>
      <c r="Y94" s="1325"/>
      <c r="Z94" s="1418">
        <f>SUM(B94:Y99)</f>
        <v>119</v>
      </c>
      <c r="AA94" s="1412">
        <f>COUNT(B94:Y102)</f>
        <v>4</v>
      </c>
    </row>
    <row r="95" spans="1:27" ht="15.75" x14ac:dyDescent="0.25">
      <c r="A95" s="1262" t="s">
        <v>136</v>
      </c>
      <c r="B95" s="1267"/>
      <c r="C95" s="1268"/>
      <c r="D95" s="1268"/>
      <c r="E95" s="1268"/>
      <c r="F95" s="1268"/>
      <c r="G95" s="1268"/>
      <c r="H95" s="1231"/>
      <c r="I95" s="1269"/>
      <c r="J95" s="1231"/>
      <c r="K95" s="1231"/>
      <c r="L95" s="1268"/>
      <c r="M95" s="1270"/>
      <c r="N95" s="1271"/>
      <c r="O95" s="1268"/>
      <c r="P95" s="1268"/>
      <c r="Q95" s="1272"/>
      <c r="R95" s="1273">
        <v>32</v>
      </c>
      <c r="S95" s="1274"/>
      <c r="T95" s="1231"/>
      <c r="U95" s="1268"/>
      <c r="V95" s="1268"/>
      <c r="W95" s="1268"/>
      <c r="X95" s="1268"/>
      <c r="Y95" s="1231"/>
      <c r="Z95" s="1419"/>
      <c r="AA95" s="1412"/>
    </row>
    <row r="96" spans="1:27" ht="15.75" x14ac:dyDescent="0.25">
      <c r="A96" s="1263" t="s">
        <v>157</v>
      </c>
      <c r="B96" s="1267"/>
      <c r="C96" s="1268"/>
      <c r="D96" s="1268"/>
      <c r="E96" s="1268"/>
      <c r="F96" s="1268"/>
      <c r="G96" s="1268"/>
      <c r="H96" s="1231"/>
      <c r="I96" s="1269"/>
      <c r="J96" s="1231"/>
      <c r="K96" s="1231"/>
      <c r="L96" s="1268"/>
      <c r="M96" s="1270"/>
      <c r="N96" s="1271"/>
      <c r="O96" s="1268"/>
      <c r="P96" s="1268"/>
      <c r="Q96" s="1272"/>
      <c r="R96" s="160">
        <v>28</v>
      </c>
      <c r="S96" s="1275"/>
      <c r="T96" s="1231"/>
      <c r="U96" s="1268"/>
      <c r="V96" s="1268"/>
      <c r="W96" s="1268"/>
      <c r="X96" s="1268"/>
      <c r="Y96" s="1231"/>
      <c r="Z96" s="1419"/>
      <c r="AA96" s="1412"/>
    </row>
    <row r="97" spans="1:27" ht="15.75" x14ac:dyDescent="0.25">
      <c r="A97" s="1263" t="s">
        <v>157</v>
      </c>
      <c r="B97" s="1267"/>
      <c r="C97" s="1268"/>
      <c r="D97" s="1268"/>
      <c r="E97" s="1268"/>
      <c r="F97" s="1268"/>
      <c r="G97" s="1268"/>
      <c r="H97" s="1231"/>
      <c r="I97" s="1269"/>
      <c r="J97" s="1231"/>
      <c r="K97" s="1231"/>
      <c r="L97" s="1268"/>
      <c r="M97" s="1270"/>
      <c r="N97" s="1271"/>
      <c r="O97" s="1268"/>
      <c r="P97" s="1268"/>
      <c r="Q97" s="1272"/>
      <c r="R97" s="1350">
        <v>29</v>
      </c>
      <c r="S97" s="1275"/>
      <c r="T97" s="1231"/>
      <c r="U97" s="1268"/>
      <c r="V97" s="1268"/>
      <c r="W97" s="1268"/>
      <c r="X97" s="1268"/>
      <c r="Y97" s="1231"/>
      <c r="Z97" s="1419"/>
      <c r="AA97" s="1412"/>
    </row>
    <row r="98" spans="1:27" ht="15.75" x14ac:dyDescent="0.25">
      <c r="A98" s="1263" t="s">
        <v>186</v>
      </c>
      <c r="B98" s="1267"/>
      <c r="C98" s="1268"/>
      <c r="D98" s="1268"/>
      <c r="E98" s="1268"/>
      <c r="F98" s="1268"/>
      <c r="G98" s="1268"/>
      <c r="H98" s="1231"/>
      <c r="I98" s="1269"/>
      <c r="J98" s="1231"/>
      <c r="K98" s="1231"/>
      <c r="L98" s="1268"/>
      <c r="M98" s="1270"/>
      <c r="N98" s="1271"/>
      <c r="O98" s="1268"/>
      <c r="P98" s="1268"/>
      <c r="Q98" s="1272"/>
      <c r="R98" s="1273"/>
      <c r="S98" s="1275"/>
      <c r="T98" s="1231"/>
      <c r="U98" s="1268"/>
      <c r="V98" s="1268"/>
      <c r="W98" s="1268"/>
      <c r="X98" s="1268"/>
      <c r="Y98" s="1231"/>
      <c r="Z98" s="1419"/>
      <c r="AA98" s="1412"/>
    </row>
    <row r="99" spans="1:27" ht="15.75" x14ac:dyDescent="0.25">
      <c r="A99" s="1263" t="s">
        <v>198</v>
      </c>
      <c r="B99" s="1267"/>
      <c r="C99" s="1268"/>
      <c r="D99" s="1268"/>
      <c r="E99" s="1268"/>
      <c r="F99" s="1268"/>
      <c r="G99" s="1268"/>
      <c r="H99" s="1268"/>
      <c r="I99" s="1276"/>
      <c r="J99" s="1268"/>
      <c r="K99" s="1268"/>
      <c r="L99" s="1268"/>
      <c r="M99" s="1270"/>
      <c r="N99" s="1271"/>
      <c r="O99" s="1268"/>
      <c r="P99" s="1268"/>
      <c r="Q99" s="1272"/>
      <c r="R99" s="1277"/>
      <c r="S99" s="1274"/>
      <c r="T99" s="1231"/>
      <c r="U99" s="1268"/>
      <c r="V99" s="1268"/>
      <c r="W99" s="1268"/>
      <c r="X99" s="1268"/>
      <c r="Y99" s="1231"/>
      <c r="Z99" s="1419"/>
      <c r="AA99" s="1412"/>
    </row>
    <row r="100" spans="1:27" ht="15.75" x14ac:dyDescent="0.25">
      <c r="A100" s="1263" t="s">
        <v>199</v>
      </c>
      <c r="B100" s="1267"/>
      <c r="C100" s="1268"/>
      <c r="D100" s="1268"/>
      <c r="E100" s="1268"/>
      <c r="F100" s="1268"/>
      <c r="G100" s="1268"/>
      <c r="H100" s="1268"/>
      <c r="I100" s="1276"/>
      <c r="J100" s="1268"/>
      <c r="K100" s="1268"/>
      <c r="L100" s="1268"/>
      <c r="M100" s="1270"/>
      <c r="N100" s="1271"/>
      <c r="O100" s="1268"/>
      <c r="P100" s="1268"/>
      <c r="Q100" s="1272"/>
      <c r="R100" s="1277"/>
      <c r="S100" s="1274"/>
      <c r="T100" s="1231"/>
      <c r="U100" s="1268"/>
      <c r="V100" s="1268"/>
      <c r="W100" s="1268"/>
      <c r="X100" s="1268"/>
      <c r="Y100" s="1231"/>
      <c r="Z100" s="1419"/>
      <c r="AA100" s="1412"/>
    </row>
    <row r="101" spans="1:27" ht="15.75" x14ac:dyDescent="0.25">
      <c r="A101" s="1263" t="s">
        <v>200</v>
      </c>
      <c r="B101" s="1267"/>
      <c r="C101" s="1268"/>
      <c r="D101" s="1268"/>
      <c r="E101" s="1268"/>
      <c r="F101" s="1268"/>
      <c r="G101" s="1268"/>
      <c r="H101" s="1268"/>
      <c r="I101" s="1276"/>
      <c r="J101" s="1268"/>
      <c r="K101" s="1268"/>
      <c r="L101" s="1268"/>
      <c r="M101" s="1270"/>
      <c r="N101" s="1271"/>
      <c r="O101" s="1268"/>
      <c r="P101" s="1268"/>
      <c r="Q101" s="1272"/>
      <c r="R101" s="1277"/>
      <c r="S101" s="1274"/>
      <c r="T101" s="1231"/>
      <c r="U101" s="1268"/>
      <c r="V101" s="1268"/>
      <c r="W101" s="1268"/>
      <c r="X101" s="1268"/>
      <c r="Y101" s="1231"/>
      <c r="Z101" s="1419"/>
      <c r="AA101" s="1412"/>
    </row>
    <row r="102" spans="1:27" ht="16.5" thickBot="1" x14ac:dyDescent="0.3">
      <c r="A102" s="1263"/>
      <c r="B102" s="1332"/>
      <c r="C102" s="1163"/>
      <c r="D102" s="1163"/>
      <c r="E102" s="1163"/>
      <c r="F102" s="1163"/>
      <c r="G102" s="1163"/>
      <c r="H102" s="1163"/>
      <c r="I102" s="1333"/>
      <c r="J102" s="1163"/>
      <c r="K102" s="1163"/>
      <c r="L102" s="1163"/>
      <c r="M102" s="1334"/>
      <c r="N102" s="1335"/>
      <c r="O102" s="1163"/>
      <c r="P102" s="1163"/>
      <c r="Q102" s="1336"/>
      <c r="R102" s="1337"/>
      <c r="S102" s="1338"/>
      <c r="T102" s="1260"/>
      <c r="U102" s="1163"/>
      <c r="V102" s="1163"/>
      <c r="W102" s="1163"/>
      <c r="X102" s="1163"/>
      <c r="Y102" s="1260"/>
      <c r="Z102" s="1419"/>
      <c r="AA102" s="1412"/>
    </row>
    <row r="103" spans="1:27" ht="16.5" thickBot="1" x14ac:dyDescent="0.3">
      <c r="A103" s="816">
        <v>10</v>
      </c>
      <c r="B103" s="1339">
        <f t="shared" ref="B103:Y103" si="40">SUM(B94:B102)</f>
        <v>0</v>
      </c>
      <c r="C103" s="1340">
        <f t="shared" si="40"/>
        <v>0</v>
      </c>
      <c r="D103" s="1340">
        <f t="shared" si="40"/>
        <v>0</v>
      </c>
      <c r="E103" s="1340">
        <f t="shared" si="40"/>
        <v>0</v>
      </c>
      <c r="F103" s="1340">
        <f t="shared" si="40"/>
        <v>0</v>
      </c>
      <c r="G103" s="1340">
        <f t="shared" si="40"/>
        <v>0</v>
      </c>
      <c r="H103" s="1340">
        <f t="shared" si="40"/>
        <v>0</v>
      </c>
      <c r="I103" s="759">
        <f t="shared" si="40"/>
        <v>0</v>
      </c>
      <c r="J103" s="759">
        <f t="shared" si="40"/>
        <v>0</v>
      </c>
      <c r="K103" s="1304">
        <f t="shared" si="40"/>
        <v>0</v>
      </c>
      <c r="L103" s="1303">
        <f t="shared" si="40"/>
        <v>0</v>
      </c>
      <c r="M103" s="1307">
        <f t="shared" si="40"/>
        <v>0</v>
      </c>
      <c r="N103" s="1340">
        <f t="shared" si="40"/>
        <v>0</v>
      </c>
      <c r="O103" s="1340">
        <f t="shared" si="40"/>
        <v>0</v>
      </c>
      <c r="P103" s="1340">
        <f t="shared" si="40"/>
        <v>0</v>
      </c>
      <c r="Q103" s="1340">
        <f t="shared" si="40"/>
        <v>0</v>
      </c>
      <c r="R103" s="783">
        <f t="shared" si="40"/>
        <v>119</v>
      </c>
      <c r="S103" s="1339">
        <f t="shared" si="40"/>
        <v>0</v>
      </c>
      <c r="T103" s="1340">
        <f t="shared" si="40"/>
        <v>0</v>
      </c>
      <c r="U103" s="1340">
        <f t="shared" si="40"/>
        <v>0</v>
      </c>
      <c r="V103" s="1340">
        <f t="shared" si="40"/>
        <v>0</v>
      </c>
      <c r="W103" s="1340">
        <f t="shared" si="40"/>
        <v>0</v>
      </c>
      <c r="X103" s="1340">
        <f t="shared" si="40"/>
        <v>0</v>
      </c>
      <c r="Y103" s="1341">
        <f t="shared" si="40"/>
        <v>0</v>
      </c>
      <c r="Z103" s="1414"/>
      <c r="AA103" s="1414"/>
    </row>
    <row r="104" spans="1:27" ht="15.75" x14ac:dyDescent="0.25">
      <c r="A104" s="815" t="s">
        <v>137</v>
      </c>
      <c r="B104" s="851"/>
      <c r="C104" s="840"/>
      <c r="D104" s="841"/>
      <c r="E104" s="840"/>
      <c r="F104" s="1118"/>
      <c r="G104" s="1118"/>
      <c r="H104" s="913"/>
      <c r="I104" s="926"/>
      <c r="J104" s="913"/>
      <c r="K104" s="1238"/>
      <c r="L104" s="953"/>
      <c r="M104" s="1199"/>
      <c r="N104" s="839"/>
      <c r="O104" s="840"/>
      <c r="P104" s="840"/>
      <c r="Q104" s="997"/>
      <c r="R104" s="1026">
        <v>24</v>
      </c>
      <c r="S104" s="654"/>
      <c r="T104" s="563"/>
      <c r="U104" s="1060"/>
      <c r="V104" s="1088"/>
      <c r="W104" s="1134"/>
      <c r="X104" s="1118"/>
      <c r="Y104" s="625"/>
      <c r="Z104" s="1421">
        <f>SUM(B104:Y107)</f>
        <v>87</v>
      </c>
      <c r="AA104" s="1421">
        <f>COUNT(B104:Y107)</f>
        <v>4</v>
      </c>
    </row>
    <row r="105" spans="1:27" ht="15.75" x14ac:dyDescent="0.25">
      <c r="A105" s="807" t="s">
        <v>138</v>
      </c>
      <c r="B105" s="843"/>
      <c r="C105" s="784"/>
      <c r="D105" s="890"/>
      <c r="E105" s="784"/>
      <c r="F105" s="1135"/>
      <c r="G105" s="1009"/>
      <c r="H105" s="791"/>
      <c r="I105" s="935"/>
      <c r="J105" s="791"/>
      <c r="K105" s="699"/>
      <c r="L105" s="725"/>
      <c r="M105" s="1211"/>
      <c r="N105" s="978"/>
      <c r="O105" s="985"/>
      <c r="P105" s="784"/>
      <c r="Q105" s="1006"/>
      <c r="R105" s="1028">
        <v>26</v>
      </c>
      <c r="S105" s="665"/>
      <c r="T105" s="570"/>
      <c r="U105" s="784"/>
      <c r="V105" s="1096"/>
      <c r="W105" s="1135"/>
      <c r="X105" s="1135"/>
      <c r="Y105" s="640"/>
      <c r="Z105" s="1409"/>
      <c r="AA105" s="1409"/>
    </row>
    <row r="106" spans="1:27" ht="15.75" x14ac:dyDescent="0.25">
      <c r="A106" s="808" t="s">
        <v>158</v>
      </c>
      <c r="B106" s="844"/>
      <c r="C106" s="879"/>
      <c r="D106" s="891"/>
      <c r="E106" s="879"/>
      <c r="F106" s="586"/>
      <c r="G106" s="1009"/>
      <c r="H106" s="792"/>
      <c r="I106" s="936"/>
      <c r="J106" s="792"/>
      <c r="K106" s="700"/>
      <c r="L106" s="725"/>
      <c r="M106" s="1212"/>
      <c r="N106" s="978"/>
      <c r="O106" s="784"/>
      <c r="P106" s="784"/>
      <c r="Q106" s="1006"/>
      <c r="R106" s="1028">
        <v>25</v>
      </c>
      <c r="S106" s="662"/>
      <c r="T106" s="564"/>
      <c r="U106" s="1068"/>
      <c r="V106" s="1097"/>
      <c r="W106" s="586"/>
      <c r="X106" s="586"/>
      <c r="Y106" s="626"/>
      <c r="Z106" s="1409"/>
      <c r="AA106" s="1409"/>
    </row>
    <row r="107" spans="1:27" ht="15.75" x14ac:dyDescent="0.25">
      <c r="A107" s="807" t="s">
        <v>159</v>
      </c>
      <c r="B107" s="843"/>
      <c r="C107" s="737"/>
      <c r="D107" s="753"/>
      <c r="E107" s="737"/>
      <c r="F107" s="1113"/>
      <c r="G107" s="1113"/>
      <c r="H107" s="737"/>
      <c r="I107" s="760"/>
      <c r="J107" s="771"/>
      <c r="K107" s="700"/>
      <c r="L107" s="792"/>
      <c r="M107" s="1213"/>
      <c r="N107" s="978"/>
      <c r="O107" s="784"/>
      <c r="P107" s="784"/>
      <c r="Q107" s="1006"/>
      <c r="R107" s="1029">
        <v>12</v>
      </c>
      <c r="S107" s="663"/>
      <c r="T107" s="568"/>
      <c r="U107" s="725"/>
      <c r="V107" s="1098"/>
      <c r="W107" s="1113"/>
      <c r="X107" s="1113"/>
      <c r="Y107" s="627"/>
      <c r="Z107" s="1409"/>
      <c r="AA107" s="1409"/>
    </row>
    <row r="108" spans="1:27" ht="16.5" thickBot="1" x14ac:dyDescent="0.3">
      <c r="A108" s="1258" t="s">
        <v>204</v>
      </c>
      <c r="B108" s="1351"/>
      <c r="C108" s="562"/>
      <c r="D108" s="1352"/>
      <c r="E108" s="562"/>
      <c r="F108" s="562"/>
      <c r="G108" s="562"/>
      <c r="H108" s="562"/>
      <c r="I108" s="1353"/>
      <c r="J108" s="1354"/>
      <c r="K108" s="1355"/>
      <c r="L108" s="1356"/>
      <c r="M108" s="1357"/>
      <c r="N108" s="984"/>
      <c r="O108" s="991"/>
      <c r="P108" s="991"/>
      <c r="Q108" s="991"/>
      <c r="R108" s="1358">
        <v>23</v>
      </c>
      <c r="S108" s="1359"/>
      <c r="T108" s="1360"/>
      <c r="U108" s="1361"/>
      <c r="V108" s="1361"/>
      <c r="W108" s="562"/>
      <c r="X108" s="562"/>
      <c r="Y108" s="1362"/>
      <c r="Z108" s="1409"/>
      <c r="AA108" s="1409"/>
    </row>
    <row r="109" spans="1:27" ht="16.5" thickBot="1" x14ac:dyDescent="0.3">
      <c r="A109" s="809">
        <v>11</v>
      </c>
      <c r="B109" s="664">
        <f t="shared" ref="B109:D109" si="41">SUM(B104:B107)</f>
        <v>0</v>
      </c>
      <c r="C109" s="717">
        <f t="shared" si="41"/>
        <v>0</v>
      </c>
      <c r="D109" s="717">
        <f t="shared" si="41"/>
        <v>0</v>
      </c>
      <c r="E109" s="717">
        <f t="shared" ref="E109:Y109" si="42">SUM(E104:E107)</f>
        <v>0</v>
      </c>
      <c r="F109" s="1146">
        <f t="shared" si="42"/>
        <v>0</v>
      </c>
      <c r="G109" s="1146">
        <f t="shared" si="42"/>
        <v>0</v>
      </c>
      <c r="H109" s="916">
        <f t="shared" si="42"/>
        <v>0</v>
      </c>
      <c r="I109" s="933">
        <f t="shared" si="42"/>
        <v>0</v>
      </c>
      <c r="J109" s="933">
        <f t="shared" si="42"/>
        <v>0</v>
      </c>
      <c r="K109" s="1328">
        <f t="shared" si="42"/>
        <v>0</v>
      </c>
      <c r="L109" s="1310">
        <f t="shared" si="42"/>
        <v>0</v>
      </c>
      <c r="M109" s="1309">
        <f t="shared" si="42"/>
        <v>0</v>
      </c>
      <c r="N109" s="717">
        <f t="shared" si="42"/>
        <v>0</v>
      </c>
      <c r="O109" s="717">
        <f t="shared" si="42"/>
        <v>0</v>
      </c>
      <c r="P109" s="717">
        <f t="shared" si="42"/>
        <v>0</v>
      </c>
      <c r="Q109" s="717">
        <f t="shared" si="42"/>
        <v>0</v>
      </c>
      <c r="R109" s="717">
        <f>SUM(R104:R108)</f>
        <v>110</v>
      </c>
      <c r="S109" s="596">
        <f t="shared" si="42"/>
        <v>0</v>
      </c>
      <c r="T109" s="1049">
        <f t="shared" si="42"/>
        <v>0</v>
      </c>
      <c r="U109" s="1069">
        <f t="shared" si="42"/>
        <v>0</v>
      </c>
      <c r="V109" s="1099">
        <f t="shared" si="42"/>
        <v>0</v>
      </c>
      <c r="W109" s="1146">
        <f t="shared" si="42"/>
        <v>0</v>
      </c>
      <c r="X109" s="1146">
        <f t="shared" si="42"/>
        <v>0</v>
      </c>
      <c r="Y109" s="1173">
        <f t="shared" si="42"/>
        <v>0</v>
      </c>
      <c r="Z109" s="1409"/>
      <c r="AA109" s="1409"/>
    </row>
    <row r="110" spans="1:27" ht="28.5" customHeight="1" thickBot="1" x14ac:dyDescent="0.3">
      <c r="A110" s="817" t="s">
        <v>30</v>
      </c>
      <c r="B110" s="854">
        <f t="shared" ref="B110:D110" si="43">B103+B109</f>
        <v>0</v>
      </c>
      <c r="C110" s="555">
        <f t="shared" si="43"/>
        <v>0</v>
      </c>
      <c r="D110" s="555">
        <f t="shared" si="43"/>
        <v>0</v>
      </c>
      <c r="E110" s="555">
        <f>E103+E109</f>
        <v>0</v>
      </c>
      <c r="F110" s="555">
        <f>F103+F109</f>
        <v>0</v>
      </c>
      <c r="G110" s="555">
        <f>G103+G109</f>
        <v>0</v>
      </c>
      <c r="H110" s="555">
        <f>H103+H109</f>
        <v>0</v>
      </c>
      <c r="I110" s="934">
        <f t="shared" ref="I110:K110" si="44">I103+I109</f>
        <v>0</v>
      </c>
      <c r="J110" s="934">
        <f t="shared" si="44"/>
        <v>0</v>
      </c>
      <c r="K110" s="1344">
        <f t="shared" si="44"/>
        <v>0</v>
      </c>
      <c r="L110" s="1343">
        <f t="shared" ref="L110:Y110" si="45">L103+L109</f>
        <v>0</v>
      </c>
      <c r="M110" s="1342">
        <f t="shared" si="45"/>
        <v>0</v>
      </c>
      <c r="N110" s="555">
        <f t="shared" si="45"/>
        <v>0</v>
      </c>
      <c r="O110" s="555">
        <f t="shared" si="45"/>
        <v>0</v>
      </c>
      <c r="P110" s="555">
        <f t="shared" si="45"/>
        <v>0</v>
      </c>
      <c r="Q110" s="555">
        <f t="shared" si="45"/>
        <v>0</v>
      </c>
      <c r="R110" s="555">
        <f t="shared" si="45"/>
        <v>229</v>
      </c>
      <c r="S110" s="597">
        <f t="shared" si="45"/>
        <v>0</v>
      </c>
      <c r="T110" s="555">
        <f t="shared" si="45"/>
        <v>0</v>
      </c>
      <c r="U110" s="555">
        <f t="shared" si="45"/>
        <v>0</v>
      </c>
      <c r="V110" s="555">
        <f t="shared" si="45"/>
        <v>0</v>
      </c>
      <c r="W110" s="555">
        <f t="shared" si="45"/>
        <v>0</v>
      </c>
      <c r="X110" s="555">
        <f t="shared" si="45"/>
        <v>0</v>
      </c>
      <c r="Y110" s="1174">
        <f t="shared" si="45"/>
        <v>0</v>
      </c>
      <c r="Z110" s="553">
        <f>Z94+Z104</f>
        <v>206</v>
      </c>
      <c r="AA110" s="553">
        <f>AA94+AA104</f>
        <v>8</v>
      </c>
    </row>
    <row r="111" spans="1:27" ht="16.5" customHeight="1" thickBot="1" x14ac:dyDescent="0.3">
      <c r="A111" s="818" t="s">
        <v>81</v>
      </c>
      <c r="B111" s="855">
        <f>B45+B93+B110</f>
        <v>0</v>
      </c>
      <c r="C111" s="726">
        <f>C45+C93+C110</f>
        <v>0</v>
      </c>
      <c r="D111" s="726">
        <f>D45+D93+D110</f>
        <v>0</v>
      </c>
      <c r="E111" s="726">
        <f>E45+E93+E110</f>
        <v>0</v>
      </c>
      <c r="F111" s="1100">
        <f>F45+F93+F110</f>
        <v>0</v>
      </c>
      <c r="G111" s="1100">
        <f>G45+G93+G110</f>
        <v>0</v>
      </c>
      <c r="H111" s="726">
        <f>H45+H93+H110</f>
        <v>0</v>
      </c>
      <c r="I111" s="726">
        <f>I45+I93+I110</f>
        <v>0</v>
      </c>
      <c r="J111" s="726">
        <f>J45+J93+J110</f>
        <v>0</v>
      </c>
      <c r="K111" s="1248">
        <f>K45+K93+K110</f>
        <v>0</v>
      </c>
      <c r="L111" s="617">
        <f>L45+L93+L110</f>
        <v>0</v>
      </c>
      <c r="M111" s="1214">
        <f>M45+M93+M110</f>
        <v>0</v>
      </c>
      <c r="N111" s="726">
        <f>N45+N93+N110</f>
        <v>0</v>
      </c>
      <c r="O111" s="726">
        <f>O45+O93+O110</f>
        <v>0</v>
      </c>
      <c r="P111" s="726">
        <f>P45+P93+P110</f>
        <v>0</v>
      </c>
      <c r="Q111" s="726">
        <f>Q45+Q93+Q110</f>
        <v>0</v>
      </c>
      <c r="R111" s="726">
        <f>R45+R93+R110</f>
        <v>2233</v>
      </c>
      <c r="S111" s="1038">
        <f>S45+S93+S110</f>
        <v>0</v>
      </c>
      <c r="T111" s="726">
        <f>T45+T93+T110</f>
        <v>0</v>
      </c>
      <c r="U111" s="726">
        <f>U45+U93+U110</f>
        <v>0</v>
      </c>
      <c r="V111" s="1100">
        <f>V45+V93+V110</f>
        <v>0</v>
      </c>
      <c r="W111" s="1100">
        <f>W45+W93+W110</f>
        <v>0</v>
      </c>
      <c r="X111" s="1100">
        <f>X45+X93+X110</f>
        <v>0</v>
      </c>
      <c r="Y111" s="720">
        <f>Y45+Y93+Y110</f>
        <v>0</v>
      </c>
      <c r="Z111" s="620">
        <f>SUM(B111:Y111)</f>
        <v>2233</v>
      </c>
      <c r="AA111" s="620"/>
    </row>
    <row r="112" spans="1:27" ht="15.75" x14ac:dyDescent="0.25">
      <c r="A112" s="819" t="s">
        <v>83</v>
      </c>
      <c r="B112" s="856">
        <f>COUNT(B3:B12, B14:B23, B25:B33, B35:B43, B46:B54, B56:B63, B65:B73, B75:B82, B84:B91, B94:B102, B104:B107)</f>
        <v>0</v>
      </c>
      <c r="C112" s="727">
        <f>COUNT(C3:C12,C14:C23,C25:C33,C35:C43,C46:C54,C56:C63,C65:C73,C75:C82,C84:C91,C94:C102,C104:C107)</f>
        <v>0</v>
      </c>
      <c r="D112" s="727">
        <f>COUNT(D3:D12,D14:D23,D25:D33,D35:D43,D46:D54,D56:D63,D65:D73,D75:D82,D84:D91,D94:D102,D104:D107)</f>
        <v>0</v>
      </c>
      <c r="E112" s="727">
        <f>COUNT(E3:E12,E14:E23,E25:E33,E35:E43,E46:E54,E56:E63,E65:E73,E75:E82,E84:E91,E94:E102,E104:E107)</f>
        <v>0</v>
      </c>
      <c r="F112" s="1101">
        <f>COUNT(F3:F12,F14:F23,F25:F33,F35:F43,F46:F54,F56:F63,F65:F73,F75:F82,F84:F91,F94:F102,F104:F107)</f>
        <v>0</v>
      </c>
      <c r="G112" s="1101">
        <f>COUNT(G3:G12,G14:G23,G25:G33,G35:G43,G46:G54,G56:G63,G65:G73,G75:G82,G84:G91,G94:G102,G104:G107)</f>
        <v>0</v>
      </c>
      <c r="H112" s="727">
        <f>COUNT(H3:H12,H14:H23,H25:H33,H35:H43,H46:H54,H56:H63,H65:H73,H75:H82,H84:H91,H94:H102,H104:H107)</f>
        <v>0</v>
      </c>
      <c r="I112" s="727">
        <f>COUNT(I3:I12,I14:I23,I25:I33,I35:I43,I46:I54,I56:I63,I65:I73,I75:I82,I84:I91,I94:I102,I104:I107)</f>
        <v>0</v>
      </c>
      <c r="J112" s="727">
        <f>COUNT(J3:J12,J14:J22,J25:J33,J35:J43,J46:J54,J56:J63,J65:J73,J75:J82,J84:J91,J94:J102,J104:J107)</f>
        <v>0</v>
      </c>
      <c r="K112" s="1249">
        <f>COUNT(K3:K12,K14:K23,K25:K33,K35:K43,K46:K54,K56:K63,K65:K73,K75:K82,K84:K91,K94:K102,K104:K107)</f>
        <v>0</v>
      </c>
      <c r="L112" s="644">
        <f>COUNT(L3:L12,L14:L23,L25:L33,L35:L43,L46:L54,L56:L63,L65:L73,L75:L82,L84:L91,L94:L102,L104:L107)</f>
        <v>0</v>
      </c>
      <c r="M112" s="1215">
        <f>COUNT(M3:M12,M14:M23,M25:M33,M35:M43,M46:M54,M56:M63,M65:M73,M75:M82,M84:M91,M94:M102,M104:M107)</f>
        <v>0</v>
      </c>
      <c r="N112" s="727">
        <f>COUNT(N3:N12,N14:N23,N25:N33,N35:N43,N46:N54,N56:N63,N65:N73,N75:N82,N84:N91,N94:N102,N104:N107)</f>
        <v>0</v>
      </c>
      <c r="O112" s="727">
        <f>COUNT(O3:O12,O14:O23,O25:O33,O35:O43,O46:O54,O56:O63,O65:O73,O75:O82,O84:O91,O94:O102,O104:O107)</f>
        <v>0</v>
      </c>
      <c r="P112" s="727">
        <f>COUNT(P3:P12,P14:P23,P25:P33,P35:P43,P46:P54,P56:P63,P65:P73,P75:P82,P84:P91,P94:P102,P104:P107)</f>
        <v>0</v>
      </c>
      <c r="Q112" s="727">
        <f>COUNT(Q3:Q12,Q14:Q23,Q25:Q33,Q35:Q43,Q46:Q54,Q56:Q63,Q65:Q73,Q75:Q82,Q84:Q91,Q94:Q102,Q104:Q107)</f>
        <v>0</v>
      </c>
      <c r="R112" s="727">
        <f>COUNT(R3:R12,R14:R23,R25:R33,R35:R43,R46:R54,R56:R63,R65:R73,R75:R82,R84:R91,R94:R102,R104:R108)</f>
        <v>78</v>
      </c>
      <c r="S112" s="598">
        <f>COUNT(S3:S12, S14:S23, S25:S33, S35:S43, S46:S54, S56:S63, S65:S73, S75:S82, S84:S91, S94:S102, S104:S107)</f>
        <v>0</v>
      </c>
      <c r="T112" s="727">
        <f>COUNT(T3:T12,T14:T23,T25:T33,T35:T43,T46:T54,T56:T63,T65:T73,T75:T82,T84:T91,T94:T102,T104:T107)</f>
        <v>0</v>
      </c>
      <c r="U112" s="727">
        <f>COUNT(U3:U12,U14:U23,U25:U33,U35:U43,U46:U54,U56:U63,U65:U73,U75:U82,U84:U91,U94:U102,U104:U107)</f>
        <v>0</v>
      </c>
      <c r="V112" s="1101">
        <f>COUNT(V3:V12,V14:V23,V25:V33,V35:V43,V46:V54,V56:V63,V65:V73,V75:V82,V84:V91,V94:V102,V104:V107)</f>
        <v>0</v>
      </c>
      <c r="W112" s="1101">
        <f>COUNT(W3:W12,W14:W23,W25:W33,W35:W43,W46:W54,W56:W63,W65:W73,W75:W82,W84:W91,W94:W102,W104:W107)</f>
        <v>0</v>
      </c>
      <c r="X112" s="1101">
        <f>COUNT(X3:X12,X14:X23,X25:X33,X35:X43,X46:X54,X56:X63,X65:X73,X75:X82,X84:X91,X94:X102,X104:X107)</f>
        <v>0</v>
      </c>
      <c r="Y112" s="1101">
        <f>COUNT(Y3:Y12,Y14:Y23,Y25:Y33,Y35:Y43,Y46:Y54,Y56:Y63,Y65:Y73,Y75:Y82,Y84:Y91,Y94:Y102,Y104:Y107)</f>
        <v>0</v>
      </c>
      <c r="Z112" s="619">
        <f>SUM(B112:Y112)</f>
        <v>78</v>
      </c>
      <c r="AA112" s="621"/>
    </row>
    <row r="113" spans="1:27" ht="15.75" x14ac:dyDescent="0.25">
      <c r="A113" s="820" t="s">
        <v>57</v>
      </c>
      <c r="B113" s="857" t="e">
        <f t="shared" ref="B113" si="46">B111/B112</f>
        <v>#DIV/0!</v>
      </c>
      <c r="C113" s="728" t="e">
        <f>C111/C112</f>
        <v>#DIV/0!</v>
      </c>
      <c r="D113" s="728" t="e">
        <f>D111/D112</f>
        <v>#DIV/0!</v>
      </c>
      <c r="E113" s="728" t="e">
        <f t="shared" ref="E113:G113" si="47">E111/E112</f>
        <v>#DIV/0!</v>
      </c>
      <c r="F113" s="1102" t="e">
        <f t="shared" si="47"/>
        <v>#DIV/0!</v>
      </c>
      <c r="G113" s="1102" t="e">
        <f t="shared" si="47"/>
        <v>#DIV/0!</v>
      </c>
      <c r="H113" s="728" t="e">
        <f t="shared" ref="H113" si="48">H111/H112</f>
        <v>#DIV/0!</v>
      </c>
      <c r="I113" s="728" t="e">
        <f>I111/I112</f>
        <v>#DIV/0!</v>
      </c>
      <c r="J113" s="728" t="e">
        <f>J111/J112</f>
        <v>#DIV/0!</v>
      </c>
      <c r="K113" s="1250" t="e">
        <f>K111/K112</f>
        <v>#DIV/0!</v>
      </c>
      <c r="L113" s="645" t="e">
        <f>L111/L112</f>
        <v>#DIV/0!</v>
      </c>
      <c r="M113" s="1216" t="e">
        <f t="shared" ref="M113" si="49">M111/M112</f>
        <v>#DIV/0!</v>
      </c>
      <c r="N113" s="728" t="e">
        <f t="shared" ref="N113" si="50">N111/N112</f>
        <v>#DIV/0!</v>
      </c>
      <c r="O113" s="728" t="e">
        <f>O111/O112</f>
        <v>#DIV/0!</v>
      </c>
      <c r="P113" s="728" t="e">
        <f t="shared" ref="P113" si="51">P111/P112</f>
        <v>#DIV/0!</v>
      </c>
      <c r="Q113" s="728" t="e">
        <f>Q111/Q112</f>
        <v>#DIV/0!</v>
      </c>
      <c r="R113" s="728">
        <f>R111/R112</f>
        <v>28.628205128205128</v>
      </c>
      <c r="S113" s="599" t="e">
        <f t="shared" ref="S113:Y113" si="52">S111/S112</f>
        <v>#DIV/0!</v>
      </c>
      <c r="T113" s="728" t="e">
        <f t="shared" si="52"/>
        <v>#DIV/0!</v>
      </c>
      <c r="U113" s="728" t="e">
        <f t="shared" si="52"/>
        <v>#DIV/0!</v>
      </c>
      <c r="V113" s="1102" t="e">
        <f t="shared" si="52"/>
        <v>#DIV/0!</v>
      </c>
      <c r="W113" s="1102" t="e">
        <f t="shared" si="52"/>
        <v>#DIV/0!</v>
      </c>
      <c r="X113" s="1102" t="e">
        <f t="shared" si="52"/>
        <v>#DIV/0!</v>
      </c>
      <c r="Y113" s="1102" t="e">
        <f t="shared" si="52"/>
        <v>#DIV/0!</v>
      </c>
      <c r="Z113" s="558">
        <f t="shared" ref="Z113" si="53">Z111/Z112</f>
        <v>28.628205128205128</v>
      </c>
      <c r="AA113" s="559"/>
    </row>
    <row r="114" spans="1:27" ht="15.75" x14ac:dyDescent="0.25">
      <c r="A114" s="821" t="s">
        <v>180</v>
      </c>
      <c r="B114" s="858"/>
      <c r="C114" s="785"/>
      <c r="D114" s="906"/>
      <c r="E114" s="785"/>
      <c r="F114" s="1136"/>
      <c r="G114" s="1167"/>
      <c r="H114" s="785"/>
      <c r="I114" s="906"/>
      <c r="J114" s="946"/>
      <c r="K114" s="701"/>
      <c r="L114" s="648"/>
      <c r="M114" s="1217"/>
      <c r="N114" s="785"/>
      <c r="O114" s="785"/>
      <c r="P114" s="946"/>
      <c r="Q114" s="1007"/>
      <c r="R114" s="1007"/>
      <c r="S114" s="600"/>
      <c r="T114" s="1007"/>
      <c r="U114" s="785"/>
      <c r="V114" s="1103"/>
      <c r="W114" s="1136"/>
      <c r="X114" s="1136"/>
      <c r="Y114" s="1175"/>
      <c r="Z114" s="603">
        <f>SUM(B114:Y114)</f>
        <v>0</v>
      </c>
      <c r="AA114" s="592"/>
    </row>
    <row r="115" spans="1:27" ht="15.75" x14ac:dyDescent="0.25">
      <c r="A115" s="822" t="s">
        <v>174</v>
      </c>
      <c r="B115" s="859">
        <f>B45</f>
        <v>0</v>
      </c>
      <c r="C115" s="729">
        <f>C45</f>
        <v>0</v>
      </c>
      <c r="D115" s="729">
        <f>D45</f>
        <v>0</v>
      </c>
      <c r="E115" s="729">
        <f>E45</f>
        <v>0</v>
      </c>
      <c r="F115" s="1104">
        <f>F45</f>
        <v>0</v>
      </c>
      <c r="G115" s="1104"/>
      <c r="H115" s="729">
        <f>H45</f>
        <v>0</v>
      </c>
      <c r="I115" s="729">
        <f>I45</f>
        <v>0</v>
      </c>
      <c r="J115" s="729">
        <f>J45</f>
        <v>0</v>
      </c>
      <c r="K115" s="1251">
        <f>K45</f>
        <v>0</v>
      </c>
      <c r="L115" s="646">
        <f>L45</f>
        <v>0</v>
      </c>
      <c r="M115" s="1218">
        <f>M45</f>
        <v>0</v>
      </c>
      <c r="N115" s="729">
        <f>N45</f>
        <v>0</v>
      </c>
      <c r="O115" s="729">
        <f>O45</f>
        <v>0</v>
      </c>
      <c r="P115" s="729">
        <f>P45</f>
        <v>0</v>
      </c>
      <c r="Q115" s="729">
        <f>Q45</f>
        <v>0</v>
      </c>
      <c r="R115" s="729">
        <f>R45</f>
        <v>891</v>
      </c>
      <c r="S115" s="670">
        <f>S45</f>
        <v>0</v>
      </c>
      <c r="T115" s="729">
        <f>T45</f>
        <v>0</v>
      </c>
      <c r="U115" s="729">
        <f>U45</f>
        <v>0</v>
      </c>
      <c r="V115" s="1104">
        <f>V45</f>
        <v>0</v>
      </c>
      <c r="W115" s="1104">
        <f>W45</f>
        <v>0</v>
      </c>
      <c r="X115" s="1104">
        <f>X45</f>
        <v>0</v>
      </c>
      <c r="Y115" s="1104">
        <f>Y45</f>
        <v>0</v>
      </c>
      <c r="Z115" s="573"/>
      <c r="AA115" s="578"/>
    </row>
    <row r="116" spans="1:27" ht="18.75" customHeight="1" x14ac:dyDescent="0.25">
      <c r="A116" s="823" t="s">
        <v>175</v>
      </c>
      <c r="B116" s="860">
        <f>B93+B110</f>
        <v>0</v>
      </c>
      <c r="C116" s="730">
        <f>C93+C110</f>
        <v>0</v>
      </c>
      <c r="D116" s="730">
        <f>D93+D110</f>
        <v>0</v>
      </c>
      <c r="E116" s="730">
        <f>E93+E110</f>
        <v>0</v>
      </c>
      <c r="F116" s="1105">
        <f>F93+F110</f>
        <v>0</v>
      </c>
      <c r="G116" s="1105"/>
      <c r="H116" s="730">
        <f t="shared" ref="H116:Y116" si="54">H93+H110</f>
        <v>0</v>
      </c>
      <c r="I116" s="730">
        <f t="shared" si="54"/>
        <v>0</v>
      </c>
      <c r="J116" s="730">
        <f t="shared" si="54"/>
        <v>0</v>
      </c>
      <c r="K116" s="1252">
        <f t="shared" si="54"/>
        <v>0</v>
      </c>
      <c r="L116" s="647">
        <f t="shared" si="54"/>
        <v>0</v>
      </c>
      <c r="M116" s="1219">
        <f t="shared" si="54"/>
        <v>0</v>
      </c>
      <c r="N116" s="730">
        <f t="shared" si="54"/>
        <v>0</v>
      </c>
      <c r="O116" s="730">
        <f t="shared" si="54"/>
        <v>0</v>
      </c>
      <c r="P116" s="730">
        <f t="shared" si="54"/>
        <v>0</v>
      </c>
      <c r="Q116" s="730">
        <f t="shared" si="54"/>
        <v>0</v>
      </c>
      <c r="R116" s="730">
        <f t="shared" si="54"/>
        <v>1342</v>
      </c>
      <c r="S116" s="671">
        <f t="shared" si="54"/>
        <v>0</v>
      </c>
      <c r="T116" s="730">
        <f t="shared" si="54"/>
        <v>0</v>
      </c>
      <c r="U116" s="730">
        <f t="shared" si="54"/>
        <v>0</v>
      </c>
      <c r="V116" s="1105">
        <f t="shared" si="54"/>
        <v>0</v>
      </c>
      <c r="W116" s="1105">
        <f t="shared" si="54"/>
        <v>0</v>
      </c>
      <c r="X116" s="1105">
        <f t="shared" si="54"/>
        <v>0</v>
      </c>
      <c r="Y116" s="1105">
        <f t="shared" si="54"/>
        <v>0</v>
      </c>
      <c r="Z116" s="576"/>
      <c r="AA116" s="578"/>
    </row>
    <row r="117" spans="1:27" ht="15.75" x14ac:dyDescent="0.25">
      <c r="A117" s="824" t="s">
        <v>85</v>
      </c>
      <c r="B117" s="861">
        <f>SUM(B28+B27+B26+B25+B17+B16+B15+B14)</f>
        <v>0</v>
      </c>
      <c r="C117" s="731">
        <f>SUM(C15+C16+C37+C56+C57+C58+C59+C65+C66+C67+C68)</f>
        <v>0</v>
      </c>
      <c r="D117" s="907">
        <f>SUM(D15+D25+D35+D36+D65+D66+D75+D76)</f>
        <v>0</v>
      </c>
      <c r="E117" s="772"/>
      <c r="F117" s="1137"/>
      <c r="G117" s="1137"/>
      <c r="H117" s="731">
        <f>SUM(H14+H26)</f>
        <v>0</v>
      </c>
      <c r="I117" s="731">
        <f>SUM(I56:I62,I25:I31,I14:I19)</f>
        <v>0</v>
      </c>
      <c r="J117" s="772"/>
      <c r="K117" s="1253"/>
      <c r="L117" s="651">
        <f>SUM(L25+L28+L29+L31+L26+L27+L30+L33+L56,L57,L58,L59,L60,L61)</f>
        <v>0</v>
      </c>
      <c r="M117" s="1220">
        <f>M118+M119</f>
        <v>0</v>
      </c>
      <c r="N117" s="772"/>
      <c r="O117" s="772"/>
      <c r="P117" s="772"/>
      <c r="Q117" s="731">
        <f>Q118+Q119</f>
        <v>0</v>
      </c>
      <c r="R117" s="772"/>
      <c r="S117" s="672"/>
      <c r="T117" s="772"/>
      <c r="U117" s="1070"/>
      <c r="V117" s="1106">
        <f t="shared" ref="V117" si="55">V118+V119</f>
        <v>0</v>
      </c>
      <c r="W117" s="1137"/>
      <c r="X117" s="1137"/>
      <c r="Y117" s="1137"/>
      <c r="Z117" s="577">
        <f>SUM(B117:Y117)</f>
        <v>0</v>
      </c>
      <c r="AA117" s="578"/>
    </row>
    <row r="118" spans="1:27" ht="15.75" x14ac:dyDescent="0.25">
      <c r="A118" s="825" t="s">
        <v>63</v>
      </c>
      <c r="B118" s="862">
        <f>SUM(B14:B17, B25:B28)</f>
        <v>0</v>
      </c>
      <c r="C118" s="732">
        <f>SUM(C15+C16+C37)</f>
        <v>0</v>
      </c>
      <c r="D118" s="908">
        <f>SUM(D15+D25+D35+D36)</f>
        <v>0</v>
      </c>
      <c r="E118" s="773"/>
      <c r="F118" s="1104"/>
      <c r="G118" s="1104"/>
      <c r="H118" s="732">
        <f>SUM(H14+H26)</f>
        <v>0</v>
      </c>
      <c r="I118" s="761">
        <f>SUM(I14:I19,I25:I31)</f>
        <v>0</v>
      </c>
      <c r="J118" s="773"/>
      <c r="K118" s="1254"/>
      <c r="L118" s="652">
        <f>SUM(L25+L28+L29+L31+L26+L27+L30+L33)</f>
        <v>0</v>
      </c>
      <c r="M118" s="1220">
        <f>SUM(M14:M16,M25:M27)</f>
        <v>0</v>
      </c>
      <c r="N118" s="729"/>
      <c r="O118" s="729"/>
      <c r="P118" s="729"/>
      <c r="Q118" s="732">
        <f>Q27+Q26+Q25+Q16+Q15+Q14</f>
        <v>0</v>
      </c>
      <c r="R118" s="729"/>
      <c r="S118" s="670"/>
      <c r="T118" s="729"/>
      <c r="U118" s="733"/>
      <c r="V118" s="1107">
        <f>V25+V26</f>
        <v>0</v>
      </c>
      <c r="W118" s="1104"/>
      <c r="X118" s="1104"/>
      <c r="Y118" s="1104"/>
      <c r="Z118" s="580">
        <f>SUM(B118:Y118)</f>
        <v>0</v>
      </c>
      <c r="AA118" s="578"/>
    </row>
    <row r="119" spans="1:27" ht="15.75" x14ac:dyDescent="0.25">
      <c r="A119" s="824" t="s">
        <v>64</v>
      </c>
      <c r="B119" s="863"/>
      <c r="C119" s="732">
        <f>SUM(C68+C67+C66+C65+C59+C58+C57+C56)</f>
        <v>0</v>
      </c>
      <c r="D119" s="908">
        <f>SUM(D65+D66+D75+D76)</f>
        <v>0</v>
      </c>
      <c r="E119" s="729"/>
      <c r="F119" s="1104"/>
      <c r="G119" s="1104"/>
      <c r="H119" s="729" t="s">
        <v>48</v>
      </c>
      <c r="I119" s="762">
        <f>SUM(I56:I62,)</f>
        <v>0</v>
      </c>
      <c r="J119" s="773"/>
      <c r="K119" s="1254"/>
      <c r="L119" s="652">
        <f>SUM(L56:L59,L60:L61)</f>
        <v>0</v>
      </c>
      <c r="M119" s="1221"/>
      <c r="N119" s="729"/>
      <c r="O119" s="729"/>
      <c r="P119" s="729"/>
      <c r="Q119" s="729"/>
      <c r="R119" s="729"/>
      <c r="S119" s="670"/>
      <c r="T119" s="729"/>
      <c r="U119" s="729"/>
      <c r="V119" s="1104"/>
      <c r="W119" s="1104"/>
      <c r="X119" s="1104"/>
      <c r="Y119" s="1104"/>
      <c r="Z119" s="580">
        <f>SUM(B119:Y119)</f>
        <v>0</v>
      </c>
      <c r="AA119" s="578"/>
    </row>
    <row r="120" spans="1:27" ht="28.5" customHeight="1" x14ac:dyDescent="0.25">
      <c r="A120" s="826"/>
      <c r="B120" s="799"/>
      <c r="C120" s="733"/>
      <c r="D120" s="606"/>
      <c r="E120" s="648"/>
      <c r="F120" s="1108"/>
      <c r="G120" s="1108"/>
      <c r="H120" s="709"/>
      <c r="I120" s="763"/>
      <c r="J120" s="765"/>
      <c r="K120" s="1237"/>
      <c r="L120" s="703"/>
      <c r="M120" s="1221"/>
      <c r="N120" s="733"/>
      <c r="O120" s="733"/>
      <c r="P120" s="733"/>
      <c r="Q120" s="733"/>
      <c r="R120" s="733"/>
      <c r="S120" s="673"/>
      <c r="T120" s="733"/>
      <c r="U120" s="733"/>
      <c r="V120" s="1108"/>
      <c r="W120" s="1108"/>
      <c r="X120" s="1108"/>
      <c r="Y120" s="1108"/>
      <c r="Z120" s="574"/>
      <c r="AA120" s="578"/>
    </row>
    <row r="121" spans="1:27" ht="15.75" x14ac:dyDescent="0.25">
      <c r="A121" s="827" t="s">
        <v>181</v>
      </c>
      <c r="B121" s="799"/>
      <c r="C121" s="733"/>
      <c r="D121" s="578"/>
      <c r="E121" s="648"/>
      <c r="F121" s="1108"/>
      <c r="G121" s="1159">
        <f>SUM(G5+G6+G16+G17+G18+G28+G29+G30+G37+G38+G39+G40)</f>
        <v>0</v>
      </c>
      <c r="H121" s="709"/>
      <c r="I121" s="763"/>
      <c r="J121" s="768">
        <f>J3+J4+J5+J6+J14+J16+J17+J29+J33</f>
        <v>0</v>
      </c>
      <c r="K121" s="1237"/>
      <c r="L121" s="704">
        <f>SUM(L94+L84+L68+L65+L62+L59+L58+L54+L50+L49+L47+L41+L39+L35+L31+L29+L28+L25+L17+L9+L8+L7+L6+L4)</f>
        <v>0</v>
      </c>
      <c r="M121" s="1221"/>
      <c r="N121" s="733"/>
      <c r="O121" s="733"/>
      <c r="P121" s="733"/>
      <c r="Q121" s="733"/>
      <c r="R121" s="733"/>
      <c r="S121" s="674"/>
      <c r="T121" s="733"/>
      <c r="U121" s="1071">
        <f>SUM(U3:U7,U14:U18,U25:U30,U35:U39)</f>
        <v>0</v>
      </c>
      <c r="V121" s="1109"/>
      <c r="W121" s="1108"/>
      <c r="X121" s="1108"/>
      <c r="Y121" s="1108"/>
      <c r="Z121" s="574"/>
      <c r="AA121" s="578"/>
    </row>
    <row r="122" spans="1:27" x14ac:dyDescent="0.25">
      <c r="A122" s="828" t="s">
        <v>171</v>
      </c>
      <c r="B122" s="800"/>
      <c r="C122" s="734"/>
      <c r="D122" s="579"/>
      <c r="E122" s="643"/>
      <c r="F122" s="1109"/>
      <c r="G122" s="1110">
        <f>SUM(G105+G104+G94+G95+G86+G85+G84+G76+G75+G67+G66+G65+G58+G57+G56+G48+G47+G46+G36+G35+G27+G26+G25+G15+G14+G4+G3)</f>
        <v>0</v>
      </c>
      <c r="H122" s="710"/>
      <c r="I122" s="734"/>
      <c r="J122" s="774">
        <f>J111-J123-J121</f>
        <v>0</v>
      </c>
      <c r="K122" s="1255"/>
      <c r="L122" s="1278">
        <f>L111-L123-L121</f>
        <v>0</v>
      </c>
      <c r="M122" s="1222"/>
      <c r="N122" s="778">
        <f>SUM(N35:N36,N46:N47,N56:N57,N65:N66,N75:N76,N84:N85,N94:N95,N104:N105)</f>
        <v>0</v>
      </c>
      <c r="O122" s="778">
        <f>SUM(O104+O94+O86+O85+O84+O76+O75+O66+O65+O58+O57+O56+O48+O47+O46+O36+O35+O26+O25+O16+O15+O14+O4+O3)</f>
        <v>0</v>
      </c>
      <c r="P122" s="778"/>
      <c r="Q122" s="734"/>
      <c r="R122" s="735">
        <f>SUM(R104:R106:R106,R94:R96,R84:R88,R75:R79,R65:R70,R56:R60,R35:R39,R25:R29,R14:R18,R3:R7,R46:R49)</f>
        <v>1432</v>
      </c>
      <c r="S122" s="675">
        <f>SUM(S104:S105, S94:S95, S84:S87, S75:S78, S65:S68, S56:S59, S46:S49, S35:S39, S25:S28, S14:S17, S3:S6)</f>
        <v>0</v>
      </c>
      <c r="T122" s="734"/>
      <c r="U122" s="735">
        <f>U111-U121</f>
        <v>0</v>
      </c>
      <c r="V122" s="1110"/>
      <c r="W122" s="1138">
        <f>W111-W123</f>
        <v>0</v>
      </c>
      <c r="X122" s="1109"/>
      <c r="Y122" s="1109"/>
      <c r="Z122" s="579"/>
      <c r="AA122" s="578"/>
    </row>
    <row r="123" spans="1:27" ht="15.75" x14ac:dyDescent="0.25">
      <c r="A123" s="828" t="s">
        <v>139</v>
      </c>
      <c r="B123" s="801"/>
      <c r="C123" s="735"/>
      <c r="D123" s="590"/>
      <c r="E123" s="653"/>
      <c r="F123" s="1110"/>
      <c r="G123" s="1139">
        <f>SUM(G88+G87+G79+G78+G77+G71+G69+G68+G61+G60+G59+G51+G50+G49+G40+G39+G38+G37+G30+G29+G28+G18+G17+G16+G6+G5)</f>
        <v>0</v>
      </c>
      <c r="H123" s="711"/>
      <c r="I123" s="735"/>
      <c r="J123" s="775">
        <f>J7+J18+J19+J30+J31+J41+J42+J51+J52+J61+J62+J71+J72+J80+J81+J89+J90+J99+J107</f>
        <v>0</v>
      </c>
      <c r="K123" s="1256"/>
      <c r="L123" s="705">
        <f>SUM(L42+L32+L21+L10+L5+L3)</f>
        <v>0</v>
      </c>
      <c r="M123" s="1223"/>
      <c r="N123" s="775">
        <f>SUM(N3:N4,N14:N15,N25:N27)</f>
        <v>0</v>
      </c>
      <c r="O123" s="775">
        <f>SUM(O105+O95+O88+O87+O79+O78+O77+O69+O68+O67+O60+O59+O50+O49+O38+O37+O28+O27+O18+O17+O6+O5)</f>
        <v>0</v>
      </c>
      <c r="P123" s="779"/>
      <c r="Q123" s="735"/>
      <c r="R123" s="775">
        <f>R107+R108+R97+R91+R90+R89+R81+R80+R73+R72+R71+R63+R62+R50+R52+R51+R41+R40+R42+R43+R33+R31+R30+R20+R19+R10+R9+R8+R61</f>
        <v>801</v>
      </c>
      <c r="S123" s="1039">
        <f>SUM(S7:S10, S18:S21, S29:S30, S40:S41, S50:S51, S60:S62, S69:S72, S79:S80, S88:S90, S96)</f>
        <v>0</v>
      </c>
      <c r="T123" s="735"/>
      <c r="U123" s="734"/>
      <c r="V123" s="1109"/>
      <c r="W123" s="1139">
        <f>SUM(W4:W7,W15:W17,W27:W29,W37:W39,W48:W49,W58:W59,W67:W68,W77:W78,W86:W87,W104)</f>
        <v>0</v>
      </c>
      <c r="X123" s="1110"/>
      <c r="Y123" s="1110"/>
      <c r="Z123" s="579"/>
      <c r="AA123" s="578"/>
    </row>
    <row r="124" spans="1:27" x14ac:dyDescent="0.25">
      <c r="A124" s="829"/>
      <c r="B124" s="800"/>
      <c r="C124" s="734"/>
      <c r="D124" s="578"/>
      <c r="E124" s="643"/>
      <c r="F124" s="1109"/>
      <c r="G124" s="1109"/>
      <c r="H124" s="710"/>
      <c r="I124" s="734"/>
      <c r="J124" s="734"/>
      <c r="K124" s="1257"/>
      <c r="L124" s="650"/>
      <c r="M124" s="1224"/>
      <c r="N124" s="734"/>
      <c r="O124" s="734"/>
      <c r="P124" s="734"/>
      <c r="Q124" s="734"/>
      <c r="R124" s="734"/>
      <c r="S124" s="675"/>
      <c r="T124" s="734"/>
      <c r="U124" s="734"/>
      <c r="V124" s="1109"/>
      <c r="W124" s="1109"/>
      <c r="X124" s="1109"/>
      <c r="Y124" s="1109"/>
      <c r="Z124" s="579"/>
      <c r="AA124" s="578"/>
    </row>
    <row r="125" spans="1:27" ht="15.75" x14ac:dyDescent="0.25">
      <c r="A125" s="830"/>
      <c r="B125" s="802" t="s">
        <v>172</v>
      </c>
      <c r="C125" s="692"/>
      <c r="D125" s="604"/>
      <c r="E125" s="605"/>
      <c r="F125" s="1153"/>
      <c r="G125" s="1153"/>
      <c r="H125" s="605"/>
      <c r="I125" s="605"/>
      <c r="J125" s="605"/>
      <c r="W125" s="1109"/>
    </row>
    <row r="126" spans="1:27" ht="15.75" x14ac:dyDescent="0.25">
      <c r="A126" s="831"/>
      <c r="B126" t="s">
        <v>171</v>
      </c>
      <c r="C126" s="750"/>
      <c r="D126" s="583"/>
      <c r="E126" s="677"/>
      <c r="F126" s="1154"/>
      <c r="G126" s="1154"/>
      <c r="H126" s="793"/>
      <c r="I126" s="750"/>
      <c r="J126" s="750"/>
      <c r="K126" s="609"/>
      <c r="W126" s="1109"/>
    </row>
    <row r="127" spans="1:27" ht="15.75" x14ac:dyDescent="0.25">
      <c r="A127" s="832"/>
      <c r="B127" s="803" t="s">
        <v>139</v>
      </c>
      <c r="C127" s="751"/>
      <c r="D127" s="575"/>
      <c r="E127" s="693"/>
      <c r="F127" s="1155"/>
      <c r="G127" s="1109"/>
      <c r="H127" s="710"/>
      <c r="I127" s="734"/>
      <c r="J127" s="734"/>
      <c r="W127" s="1109"/>
    </row>
    <row r="128" spans="1:27" ht="15.75" x14ac:dyDescent="0.25">
      <c r="A128" s="833"/>
      <c r="B128" s="804"/>
      <c r="C128" s="752"/>
      <c r="D128" s="610"/>
      <c r="E128" s="694"/>
      <c r="F128" s="1156"/>
      <c r="G128" s="1109"/>
      <c r="H128" s="710"/>
      <c r="I128" s="734"/>
      <c r="J128" s="734"/>
      <c r="V128" s="551"/>
      <c r="W128" s="1109"/>
    </row>
    <row r="129" spans="1:27" ht="15.75" x14ac:dyDescent="0.25">
      <c r="A129" s="834"/>
      <c r="B129" s="797"/>
      <c r="D129" s="551"/>
      <c r="V129" s="551"/>
    </row>
    <row r="130" spans="1:27" ht="15.75" x14ac:dyDescent="0.25">
      <c r="A130" s="835" t="s">
        <v>187</v>
      </c>
      <c r="B130" s="805"/>
      <c r="C130" s="736"/>
      <c r="D130" s="624"/>
      <c r="E130" s="649"/>
      <c r="F130" s="1111"/>
      <c r="G130" s="1111"/>
      <c r="H130" s="793"/>
      <c r="I130" s="734"/>
      <c r="J130" s="736"/>
      <c r="K130" s="1225"/>
      <c r="L130" s="643"/>
      <c r="M130" s="1225"/>
      <c r="N130" s="649"/>
      <c r="O130" s="736"/>
      <c r="P130" s="736"/>
      <c r="Q130" s="736"/>
      <c r="R130" s="736"/>
      <c r="S130" s="676"/>
      <c r="T130" s="736"/>
      <c r="U130" s="736"/>
      <c r="V130" s="1111"/>
      <c r="W130" s="1111"/>
      <c r="X130" s="1111"/>
      <c r="Y130" s="1111"/>
      <c r="Z130" s="1423">
        <f>SUM(B130:X136)</f>
        <v>0</v>
      </c>
      <c r="AA130" s="1428">
        <f>COUNT(B130:Y137)</f>
        <v>0</v>
      </c>
    </row>
    <row r="131" spans="1:27" x14ac:dyDescent="0.25">
      <c r="A131" s="835" t="s">
        <v>188</v>
      </c>
      <c r="B131" s="805"/>
      <c r="C131" s="736"/>
      <c r="D131" s="624"/>
      <c r="E131" s="649"/>
      <c r="F131" s="1111"/>
      <c r="G131" s="1111"/>
      <c r="H131" s="710"/>
      <c r="I131" s="734"/>
      <c r="J131" s="736"/>
      <c r="K131" s="1225"/>
      <c r="L131" s="643"/>
      <c r="M131" s="1225"/>
      <c r="N131" s="649"/>
      <c r="O131" s="736"/>
      <c r="P131" s="736"/>
      <c r="Q131" s="736"/>
      <c r="R131" s="736"/>
      <c r="S131" s="676"/>
      <c r="T131" s="736"/>
      <c r="U131" s="736"/>
      <c r="V131" s="1111"/>
      <c r="W131" s="1111"/>
      <c r="X131" s="1111"/>
      <c r="Y131" s="1111"/>
      <c r="Z131" s="1424"/>
      <c r="AA131" s="1428"/>
    </row>
    <row r="132" spans="1:27" x14ac:dyDescent="0.25">
      <c r="A132" s="835" t="s">
        <v>189</v>
      </c>
      <c r="B132" s="805"/>
      <c r="C132" s="736"/>
      <c r="D132" s="624"/>
      <c r="E132" s="649"/>
      <c r="F132" s="1111"/>
      <c r="G132" s="1111"/>
      <c r="H132" s="710"/>
      <c r="I132" s="734"/>
      <c r="J132" s="736"/>
      <c r="K132" s="1225"/>
      <c r="L132" s="643"/>
      <c r="M132" s="1225"/>
      <c r="N132" s="649"/>
      <c r="O132" s="736"/>
      <c r="P132" s="736"/>
      <c r="Q132" s="736"/>
      <c r="R132" s="736"/>
      <c r="S132" s="676"/>
      <c r="T132" s="736"/>
      <c r="U132" s="736"/>
      <c r="V132" s="1111"/>
      <c r="W132" s="1111"/>
      <c r="X132" s="1111"/>
      <c r="Y132" s="1111"/>
    </row>
    <row r="133" spans="1:27" x14ac:dyDescent="0.25">
      <c r="A133" s="835" t="s">
        <v>190</v>
      </c>
      <c r="B133" s="805"/>
      <c r="C133" s="736"/>
      <c r="D133" s="624"/>
      <c r="E133" s="649"/>
      <c r="F133" s="1111"/>
      <c r="G133" s="1111"/>
      <c r="H133" s="710"/>
      <c r="I133" s="734"/>
      <c r="J133" s="736"/>
      <c r="K133" s="1225"/>
      <c r="L133" s="643"/>
      <c r="M133" s="1225"/>
      <c r="N133" s="649"/>
      <c r="O133" s="736"/>
      <c r="P133" s="736"/>
      <c r="Q133" s="736"/>
      <c r="R133" s="736"/>
      <c r="S133" s="676"/>
      <c r="T133" s="736"/>
      <c r="U133" s="736"/>
      <c r="V133" s="1111"/>
      <c r="W133" s="1111"/>
      <c r="X133" s="1111"/>
      <c r="Y133" s="1111"/>
    </row>
    <row r="134" spans="1:27" x14ac:dyDescent="0.25">
      <c r="A134" s="835" t="s">
        <v>191</v>
      </c>
      <c r="B134" s="805"/>
      <c r="C134" s="736"/>
      <c r="D134" s="624"/>
      <c r="E134" s="649"/>
      <c r="F134" s="1111"/>
      <c r="G134" s="1111"/>
      <c r="H134" s="710"/>
      <c r="I134" s="734"/>
      <c r="J134" s="736"/>
      <c r="K134" s="1225"/>
      <c r="L134" s="643"/>
      <c r="M134" s="1225"/>
      <c r="N134" s="649"/>
      <c r="O134" s="736"/>
      <c r="P134" s="736"/>
      <c r="Q134" s="736"/>
      <c r="R134" s="736"/>
      <c r="S134" s="676"/>
      <c r="T134" s="736"/>
      <c r="U134" s="736"/>
      <c r="V134" s="1111"/>
      <c r="W134" s="1111"/>
      <c r="X134" s="1111"/>
      <c r="Y134" s="1111"/>
    </row>
    <row r="135" spans="1:27" x14ac:dyDescent="0.25">
      <c r="A135" s="835" t="s">
        <v>192</v>
      </c>
      <c r="B135" s="805"/>
      <c r="C135" s="736"/>
      <c r="D135" s="624"/>
      <c r="E135" s="649"/>
      <c r="F135" s="1111"/>
      <c r="G135" s="1111"/>
      <c r="H135" s="710"/>
      <c r="I135" s="734"/>
      <c r="J135" s="736"/>
      <c r="K135" s="1225"/>
      <c r="L135" s="643"/>
      <c r="M135" s="1225"/>
      <c r="N135" s="649"/>
      <c r="O135" s="736"/>
      <c r="P135" s="736"/>
      <c r="Q135" s="736"/>
      <c r="R135" s="736"/>
      <c r="S135" s="676"/>
      <c r="T135" s="736"/>
      <c r="U135" s="736"/>
      <c r="V135" s="1111"/>
      <c r="W135" s="1111"/>
      <c r="X135" s="1111"/>
      <c r="Y135" s="1111"/>
    </row>
    <row r="136" spans="1:27" x14ac:dyDescent="0.25">
      <c r="A136" s="835" t="s">
        <v>193</v>
      </c>
      <c r="B136" s="805"/>
      <c r="C136" s="736"/>
      <c r="D136" s="624"/>
      <c r="E136" s="649"/>
      <c r="F136" s="1111"/>
      <c r="G136" s="1111"/>
      <c r="H136" s="710"/>
      <c r="I136" s="734"/>
      <c r="J136" s="736"/>
      <c r="K136" s="1225"/>
      <c r="L136" s="643"/>
      <c r="M136" s="1225"/>
      <c r="N136" s="649"/>
      <c r="O136" s="736"/>
      <c r="P136" s="736"/>
      <c r="Q136" s="736"/>
      <c r="R136" s="736"/>
      <c r="S136" s="676"/>
      <c r="T136" s="736"/>
      <c r="U136" s="736"/>
      <c r="V136" s="1111"/>
      <c r="W136" s="1111"/>
      <c r="X136" s="1111"/>
      <c r="Y136" s="1111"/>
    </row>
    <row r="137" spans="1:27" ht="15.75" thickBot="1" x14ac:dyDescent="0.3">
      <c r="A137" s="836" t="s">
        <v>194</v>
      </c>
      <c r="B137" s="805"/>
      <c r="C137" s="736"/>
      <c r="D137" s="624"/>
      <c r="E137" s="649"/>
      <c r="F137" s="1111"/>
      <c r="G137" s="1111"/>
      <c r="H137" s="710"/>
      <c r="I137" s="734"/>
      <c r="J137" s="736"/>
      <c r="K137" s="1225"/>
      <c r="L137" s="643"/>
      <c r="M137" s="1225"/>
      <c r="N137" s="649"/>
      <c r="O137" s="736"/>
      <c r="P137" s="736"/>
      <c r="Q137" s="736"/>
      <c r="R137" s="736"/>
      <c r="S137" s="676"/>
      <c r="T137" s="736"/>
      <c r="U137" s="736"/>
      <c r="V137" s="1111"/>
      <c r="W137" s="1111"/>
      <c r="X137" s="1111"/>
      <c r="Y137" s="1111"/>
    </row>
  </sheetData>
  <mergeCells count="27">
    <mergeCell ref="AD7:AD16"/>
    <mergeCell ref="AC7:AC16"/>
    <mergeCell ref="AA130:AA131"/>
    <mergeCell ref="AA104:AA109"/>
    <mergeCell ref="AA46:AA55"/>
    <mergeCell ref="AA56:AA64"/>
    <mergeCell ref="Z130:Z131"/>
    <mergeCell ref="Z104:Z109"/>
    <mergeCell ref="Z84:Z92"/>
    <mergeCell ref="Z94:Z103"/>
    <mergeCell ref="AA65:AA74"/>
    <mergeCell ref="AA75:AA83"/>
    <mergeCell ref="AA84:AA92"/>
    <mergeCell ref="A1:AA1"/>
    <mergeCell ref="AA3:AA13"/>
    <mergeCell ref="AA14:AA24"/>
    <mergeCell ref="AA25:AA34"/>
    <mergeCell ref="AA94:AA103"/>
    <mergeCell ref="AA35:AA44"/>
    <mergeCell ref="Z35:Z44"/>
    <mergeCell ref="Z3:Z13"/>
    <mergeCell ref="Z14:Z24"/>
    <mergeCell ref="Z25:Z34"/>
    <mergeCell ref="Z56:Z64"/>
    <mergeCell ref="Z65:Z74"/>
    <mergeCell ref="Z75:Z83"/>
    <mergeCell ref="Z46:Z55"/>
  </mergeCells>
  <phoneticPr fontId="34" type="noConversion"/>
  <pageMargins left="0" right="0" top="0" bottom="0" header="0" footer="0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9"/>
  <sheetViews>
    <sheetView workbookViewId="0">
      <pane xSplit="2" ySplit="2" topLeftCell="C18" activePane="bottomRight" state="frozen"/>
      <selection pane="topRight" activeCell="C1" sqref="C1"/>
      <selection pane="bottomLeft" activeCell="A18" sqref="A18"/>
      <selection pane="bottomRight" activeCell="M36" sqref="M36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6" width="5" customWidth="1"/>
    <col min="7" max="7" width="5" style="74" customWidth="1"/>
    <col min="8" max="9" width="4.42578125" customWidth="1"/>
    <col min="10" max="10" width="5.85546875" customWidth="1"/>
    <col min="11" max="11" width="5.42578125" customWidth="1"/>
    <col min="12" max="12" width="5.85546875" customWidth="1"/>
    <col min="13" max="13" width="5.42578125" customWidth="1"/>
    <col min="14" max="14" width="6.42578125" customWidth="1"/>
    <col min="15" max="21" width="5.42578125" customWidth="1"/>
    <col min="22" max="22" width="7.140625" customWidth="1"/>
    <col min="23" max="23" width="4.42578125" customWidth="1"/>
    <col min="24" max="24" width="6.140625" customWidth="1"/>
    <col min="25" max="25" width="5.42578125" customWidth="1"/>
    <col min="26" max="27" width="4" customWidth="1"/>
    <col min="28" max="28" width="5.28515625" customWidth="1"/>
    <col min="29" max="29" width="6.85546875" customWidth="1"/>
    <col min="30" max="30" width="7.42578125" customWidth="1"/>
  </cols>
  <sheetData>
    <row r="1" spans="2:31" x14ac:dyDescent="0.25">
      <c r="B1" s="1363" t="s">
        <v>44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 t="s">
        <v>39</v>
      </c>
      <c r="AD2" s="5" t="s">
        <v>40</v>
      </c>
      <c r="AE2" s="7" t="s">
        <v>26</v>
      </c>
    </row>
    <row r="3" spans="2:31" x14ac:dyDescent="0.25">
      <c r="B3" s="8">
        <v>1</v>
      </c>
      <c r="C3" s="3">
        <v>26</v>
      </c>
      <c r="D3" s="3">
        <v>32</v>
      </c>
      <c r="E3" s="3">
        <v>25</v>
      </c>
      <c r="F3" s="1365"/>
      <c r="G3" s="57">
        <v>29</v>
      </c>
      <c r="H3" s="3">
        <v>28</v>
      </c>
      <c r="I3" s="3">
        <v>29</v>
      </c>
      <c r="J3" s="3">
        <v>27</v>
      </c>
      <c r="K3" s="3">
        <v>29</v>
      </c>
      <c r="L3" s="3">
        <v>17</v>
      </c>
      <c r="M3" s="3">
        <v>23</v>
      </c>
      <c r="N3" s="3">
        <v>32</v>
      </c>
      <c r="O3" s="3">
        <v>27</v>
      </c>
      <c r="P3" s="3">
        <v>22</v>
      </c>
      <c r="Q3" s="3">
        <v>26</v>
      </c>
      <c r="R3" s="3">
        <v>30</v>
      </c>
      <c r="S3" s="3">
        <v>28</v>
      </c>
      <c r="T3" s="3">
        <v>26</v>
      </c>
      <c r="U3" s="3">
        <v>31</v>
      </c>
      <c r="V3" s="3">
        <v>28</v>
      </c>
      <c r="W3" s="3">
        <v>23</v>
      </c>
      <c r="X3" s="3">
        <v>9</v>
      </c>
      <c r="Y3" s="3">
        <v>8</v>
      </c>
      <c r="Z3" s="5">
        <v>26</v>
      </c>
      <c r="AA3" s="10">
        <v>31</v>
      </c>
      <c r="AB3" s="5">
        <v>31</v>
      </c>
      <c r="AC3" s="5">
        <v>26</v>
      </c>
      <c r="AD3" s="5">
        <v>31</v>
      </c>
      <c r="AE3" s="1366">
        <f>SUM(C3:AD7)</f>
        <v>2216</v>
      </c>
    </row>
    <row r="4" spans="2:31" x14ac:dyDescent="0.25">
      <c r="B4" s="8">
        <v>1</v>
      </c>
      <c r="C4" s="3">
        <v>25</v>
      </c>
      <c r="D4" s="3">
        <v>29</v>
      </c>
      <c r="E4" s="3">
        <v>27</v>
      </c>
      <c r="F4" s="1365"/>
      <c r="G4" s="57">
        <v>28</v>
      </c>
      <c r="H4" s="3">
        <v>28</v>
      </c>
      <c r="I4" s="3">
        <v>30</v>
      </c>
      <c r="J4" s="3">
        <v>26</v>
      </c>
      <c r="K4" s="3">
        <v>29</v>
      </c>
      <c r="L4" s="3">
        <v>16</v>
      </c>
      <c r="M4" s="3">
        <v>29</v>
      </c>
      <c r="N4" s="3">
        <v>29</v>
      </c>
      <c r="O4" s="3">
        <v>26</v>
      </c>
      <c r="P4" s="3">
        <v>26</v>
      </c>
      <c r="Q4" s="3">
        <v>25</v>
      </c>
      <c r="R4" s="3">
        <v>32</v>
      </c>
      <c r="S4" s="3">
        <v>28</v>
      </c>
      <c r="T4" s="3">
        <v>32</v>
      </c>
      <c r="U4" s="3"/>
      <c r="V4" s="3">
        <v>26</v>
      </c>
      <c r="W4" s="3">
        <v>25</v>
      </c>
      <c r="X4" s="3">
        <v>9</v>
      </c>
      <c r="Y4" s="3">
        <v>6</v>
      </c>
      <c r="Z4" s="5">
        <v>25</v>
      </c>
      <c r="AA4" s="10">
        <v>33</v>
      </c>
      <c r="AB4" s="5">
        <v>32</v>
      </c>
      <c r="AC4" s="5">
        <v>26</v>
      </c>
      <c r="AD4" s="5">
        <v>33</v>
      </c>
      <c r="AE4" s="1366"/>
    </row>
    <row r="5" spans="2:31" x14ac:dyDescent="0.25">
      <c r="B5" s="8">
        <v>1</v>
      </c>
      <c r="C5" s="3">
        <v>28</v>
      </c>
      <c r="D5" s="3">
        <v>26</v>
      </c>
      <c r="E5" s="3">
        <v>26</v>
      </c>
      <c r="F5" s="1365"/>
      <c r="G5" s="57">
        <v>29</v>
      </c>
      <c r="H5" s="3"/>
      <c r="I5" s="3"/>
      <c r="J5" s="3">
        <v>30</v>
      </c>
      <c r="K5" s="3">
        <v>28</v>
      </c>
      <c r="L5" s="3"/>
      <c r="M5" s="3">
        <v>15</v>
      </c>
      <c r="N5" s="3">
        <v>30</v>
      </c>
      <c r="O5" s="3">
        <v>27</v>
      </c>
      <c r="P5" s="3"/>
      <c r="Q5" s="3">
        <v>27</v>
      </c>
      <c r="R5" s="3">
        <v>32</v>
      </c>
      <c r="S5" s="3"/>
      <c r="T5" s="3">
        <v>24</v>
      </c>
      <c r="U5" s="3"/>
      <c r="V5" s="3"/>
      <c r="W5" s="3">
        <v>22</v>
      </c>
      <c r="X5" s="3"/>
      <c r="Y5" s="3"/>
      <c r="Z5" s="5"/>
      <c r="AA5" s="10"/>
      <c r="AB5" s="5">
        <v>29</v>
      </c>
      <c r="AC5" s="5">
        <v>20</v>
      </c>
      <c r="AD5" s="5">
        <v>32</v>
      </c>
      <c r="AE5" s="1366"/>
    </row>
    <row r="6" spans="2:31" x14ac:dyDescent="0.25">
      <c r="B6" s="11">
        <v>1</v>
      </c>
      <c r="C6" s="12">
        <v>24</v>
      </c>
      <c r="D6" s="12"/>
      <c r="E6" s="12"/>
      <c r="F6" s="1365"/>
      <c r="G6" s="57">
        <v>22</v>
      </c>
      <c r="H6" s="12"/>
      <c r="I6" s="12"/>
      <c r="J6" s="12">
        <v>27</v>
      </c>
      <c r="K6" s="12"/>
      <c r="L6" s="12"/>
      <c r="M6" s="12"/>
      <c r="N6" s="12"/>
      <c r="O6" s="12"/>
      <c r="P6" s="12"/>
      <c r="Q6" s="12">
        <v>26</v>
      </c>
      <c r="R6" s="12">
        <v>30</v>
      </c>
      <c r="S6" s="12"/>
      <c r="T6" s="12">
        <v>30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33</v>
      </c>
      <c r="AE6" s="1366"/>
    </row>
    <row r="7" spans="2:31" x14ac:dyDescent="0.25">
      <c r="B7" s="15">
        <v>1</v>
      </c>
      <c r="C7" s="16">
        <v>24</v>
      </c>
      <c r="D7" s="16"/>
      <c r="E7" s="16"/>
      <c r="F7" s="1365"/>
      <c r="G7" s="58">
        <v>25</v>
      </c>
      <c r="H7" s="16"/>
      <c r="I7" s="16"/>
      <c r="J7" s="16">
        <v>23</v>
      </c>
      <c r="K7" s="16"/>
      <c r="L7" s="16"/>
      <c r="M7" s="16"/>
      <c r="N7" s="16"/>
      <c r="O7" s="16"/>
      <c r="P7" s="16"/>
      <c r="Q7" s="16">
        <v>30</v>
      </c>
      <c r="R7" s="16">
        <v>31</v>
      </c>
      <c r="S7" s="16"/>
      <c r="T7" s="16">
        <v>27</v>
      </c>
      <c r="U7" s="16"/>
      <c r="V7" s="16"/>
      <c r="W7" s="16"/>
      <c r="X7" s="16"/>
      <c r="Y7" s="16"/>
      <c r="Z7" s="17"/>
      <c r="AA7" s="18"/>
      <c r="AB7" s="17">
        <v>28</v>
      </c>
      <c r="AC7" s="17"/>
      <c r="AD7" s="17"/>
      <c r="AE7" s="1366"/>
    </row>
    <row r="8" spans="2:31" x14ac:dyDescent="0.25">
      <c r="B8" s="19">
        <v>2</v>
      </c>
      <c r="C8" s="20">
        <v>31</v>
      </c>
      <c r="D8" s="20">
        <v>33</v>
      </c>
      <c r="E8" s="20">
        <v>27</v>
      </c>
      <c r="F8" s="1367"/>
      <c r="G8" s="59">
        <v>31</v>
      </c>
      <c r="H8" s="20">
        <v>27</v>
      </c>
      <c r="I8" s="20">
        <v>28</v>
      </c>
      <c r="J8" s="20">
        <v>28</v>
      </c>
      <c r="K8" s="20">
        <v>29</v>
      </c>
      <c r="L8" s="20">
        <v>25</v>
      </c>
      <c r="M8" s="20">
        <v>28</v>
      </c>
      <c r="N8" s="20">
        <v>31</v>
      </c>
      <c r="O8" s="20">
        <v>27</v>
      </c>
      <c r="P8" s="20">
        <v>25</v>
      </c>
      <c r="Q8" s="20">
        <v>31</v>
      </c>
      <c r="R8" s="20">
        <v>30</v>
      </c>
      <c r="S8" s="20">
        <v>26</v>
      </c>
      <c r="T8" s="20">
        <v>26</v>
      </c>
      <c r="U8" s="20">
        <v>29</v>
      </c>
      <c r="V8" s="20">
        <v>29</v>
      </c>
      <c r="W8" s="20">
        <v>28</v>
      </c>
      <c r="X8" s="20">
        <v>15</v>
      </c>
      <c r="Y8" s="20">
        <v>8</v>
      </c>
      <c r="Z8" s="21">
        <v>23</v>
      </c>
      <c r="AA8" s="21">
        <v>25</v>
      </c>
      <c r="AB8" s="21">
        <v>25</v>
      </c>
      <c r="AC8" s="21">
        <v>25</v>
      </c>
      <c r="AD8" s="21">
        <v>32</v>
      </c>
      <c r="AE8" s="1368">
        <f>SUM(C8:AD12)</f>
        <v>2111</v>
      </c>
    </row>
    <row r="9" spans="2:31" x14ac:dyDescent="0.25">
      <c r="B9" s="22">
        <v>2</v>
      </c>
      <c r="C9" s="23">
        <v>32</v>
      </c>
      <c r="D9" s="23">
        <v>33</v>
      </c>
      <c r="E9" s="23">
        <v>26</v>
      </c>
      <c r="F9" s="1367"/>
      <c r="G9" s="60">
        <v>27</v>
      </c>
      <c r="H9" s="23">
        <v>27</v>
      </c>
      <c r="I9" s="23">
        <v>27</v>
      </c>
      <c r="J9" s="23">
        <v>27</v>
      </c>
      <c r="K9" s="23">
        <v>28</v>
      </c>
      <c r="L9" s="23">
        <v>21</v>
      </c>
      <c r="M9" s="23">
        <v>26</v>
      </c>
      <c r="N9" s="23">
        <v>28</v>
      </c>
      <c r="O9" s="23">
        <v>26</v>
      </c>
      <c r="P9" s="23">
        <v>18</v>
      </c>
      <c r="Q9" s="23">
        <v>28</v>
      </c>
      <c r="R9" s="23">
        <v>29</v>
      </c>
      <c r="S9" s="23">
        <v>29</v>
      </c>
      <c r="T9" s="23">
        <v>26</v>
      </c>
      <c r="U9" s="23">
        <v>25</v>
      </c>
      <c r="V9" s="23">
        <v>29</v>
      </c>
      <c r="W9" s="23">
        <v>26</v>
      </c>
      <c r="X9" s="23">
        <v>6</v>
      </c>
      <c r="Y9" s="23"/>
      <c r="Z9" s="24">
        <v>22</v>
      </c>
      <c r="AA9" s="24">
        <v>24</v>
      </c>
      <c r="AB9" s="24">
        <v>27</v>
      </c>
      <c r="AC9" s="24">
        <v>25</v>
      </c>
      <c r="AD9" s="24">
        <v>31</v>
      </c>
      <c r="AE9" s="1368"/>
    </row>
    <row r="10" spans="2:31" x14ac:dyDescent="0.25">
      <c r="B10" s="22">
        <v>2</v>
      </c>
      <c r="C10" s="23">
        <v>30</v>
      </c>
      <c r="D10" s="23">
        <v>32</v>
      </c>
      <c r="E10" s="23">
        <v>28</v>
      </c>
      <c r="F10" s="1367"/>
      <c r="G10" s="60">
        <v>28</v>
      </c>
      <c r="H10" s="23"/>
      <c r="I10" s="23"/>
      <c r="J10" s="23">
        <v>29</v>
      </c>
      <c r="K10" s="23">
        <v>30</v>
      </c>
      <c r="L10" s="23"/>
      <c r="M10" s="23"/>
      <c r="N10" s="23">
        <v>29</v>
      </c>
      <c r="O10" s="23">
        <v>26</v>
      </c>
      <c r="P10" s="23"/>
      <c r="Q10" s="23">
        <v>29</v>
      </c>
      <c r="R10" s="23">
        <v>28</v>
      </c>
      <c r="S10" s="23"/>
      <c r="T10" s="23">
        <v>25</v>
      </c>
      <c r="U10" s="23"/>
      <c r="V10" s="23"/>
      <c r="W10" s="23">
        <v>23</v>
      </c>
      <c r="X10" s="23"/>
      <c r="Y10" s="23"/>
      <c r="Z10" s="24"/>
      <c r="AA10" s="24"/>
      <c r="AB10" s="24">
        <v>29</v>
      </c>
      <c r="AC10" s="24">
        <v>25</v>
      </c>
      <c r="AD10" s="24">
        <v>25</v>
      </c>
      <c r="AE10" s="1368"/>
    </row>
    <row r="11" spans="2:31" x14ac:dyDescent="0.25">
      <c r="B11" s="22">
        <v>2</v>
      </c>
      <c r="C11" s="23">
        <v>27</v>
      </c>
      <c r="D11" s="23"/>
      <c r="E11" s="23"/>
      <c r="F11" s="1367"/>
      <c r="G11" s="60">
        <v>24</v>
      </c>
      <c r="H11" s="23"/>
      <c r="I11" s="23"/>
      <c r="J11" s="23">
        <v>25</v>
      </c>
      <c r="K11" s="23"/>
      <c r="L11" s="23"/>
      <c r="M11" s="23"/>
      <c r="N11" s="23"/>
      <c r="O11" s="23"/>
      <c r="P11" s="23"/>
      <c r="Q11" s="23">
        <v>32</v>
      </c>
      <c r="R11" s="23">
        <v>28</v>
      </c>
      <c r="S11" s="23"/>
      <c r="T11" s="23">
        <v>27</v>
      </c>
      <c r="U11" s="23"/>
      <c r="V11" s="23"/>
      <c r="W11" s="23"/>
      <c r="X11" s="23"/>
      <c r="Y11" s="23"/>
      <c r="Z11" s="24"/>
      <c r="AA11" s="24"/>
      <c r="AB11" s="24">
        <v>27</v>
      </c>
      <c r="AC11" s="24"/>
      <c r="AD11" s="24">
        <v>29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>
        <v>27</v>
      </c>
      <c r="H12" s="26"/>
      <c r="I12" s="26"/>
      <c r="J12" s="26">
        <v>28</v>
      </c>
      <c r="K12" s="26"/>
      <c r="L12" s="26"/>
      <c r="M12" s="26"/>
      <c r="N12" s="26"/>
      <c r="O12" s="26"/>
      <c r="P12" s="26"/>
      <c r="Q12" s="26"/>
      <c r="R12" s="26"/>
      <c r="S12" s="26"/>
      <c r="T12" s="26">
        <v>26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1368"/>
    </row>
    <row r="13" spans="2:31" x14ac:dyDescent="0.25">
      <c r="B13" s="28">
        <v>3</v>
      </c>
      <c r="C13" s="29">
        <v>33</v>
      </c>
      <c r="D13" s="29">
        <v>31</v>
      </c>
      <c r="E13" s="29">
        <v>28</v>
      </c>
      <c r="F13" s="1367"/>
      <c r="G13" s="68">
        <v>28</v>
      </c>
      <c r="H13" s="29">
        <v>21</v>
      </c>
      <c r="I13" s="29">
        <v>33</v>
      </c>
      <c r="J13" s="29">
        <v>27</v>
      </c>
      <c r="K13" s="29">
        <v>30</v>
      </c>
      <c r="L13" s="29">
        <v>23</v>
      </c>
      <c r="M13" s="29">
        <v>22</v>
      </c>
      <c r="N13" s="29">
        <v>30</v>
      </c>
      <c r="O13" s="29">
        <v>31</v>
      </c>
      <c r="P13" s="29">
        <v>31</v>
      </c>
      <c r="Q13" s="29">
        <v>30</v>
      </c>
      <c r="R13" s="29">
        <v>31</v>
      </c>
      <c r="S13" s="29">
        <v>28</v>
      </c>
      <c r="T13" s="29">
        <v>31</v>
      </c>
      <c r="U13" s="29">
        <v>31</v>
      </c>
      <c r="V13" s="29">
        <v>24</v>
      </c>
      <c r="W13" s="29">
        <v>27</v>
      </c>
      <c r="X13" s="29">
        <v>7</v>
      </c>
      <c r="Y13" s="29">
        <v>5</v>
      </c>
      <c r="Z13" s="30">
        <v>17</v>
      </c>
      <c r="AA13" s="31">
        <v>25</v>
      </c>
      <c r="AB13" s="32">
        <v>30</v>
      </c>
      <c r="AC13" s="32">
        <v>26</v>
      </c>
      <c r="AD13" s="32">
        <v>32</v>
      </c>
      <c r="AE13" s="1370">
        <f>SUM(C13:AD17)</f>
        <v>2173</v>
      </c>
    </row>
    <row r="14" spans="2:31" x14ac:dyDescent="0.25">
      <c r="B14" s="8">
        <v>3</v>
      </c>
      <c r="C14" s="3">
        <v>34</v>
      </c>
      <c r="D14" s="3">
        <v>32</v>
      </c>
      <c r="E14" s="3">
        <v>28</v>
      </c>
      <c r="F14" s="1367"/>
      <c r="G14" s="57">
        <v>29</v>
      </c>
      <c r="H14" s="3">
        <v>25</v>
      </c>
      <c r="I14" s="3">
        <v>30</v>
      </c>
      <c r="J14" s="3">
        <v>29</v>
      </c>
      <c r="K14" s="3">
        <v>27</v>
      </c>
      <c r="L14" s="3">
        <v>22</v>
      </c>
      <c r="M14" s="3">
        <v>26</v>
      </c>
      <c r="N14" s="3">
        <v>28</v>
      </c>
      <c r="O14" s="3">
        <v>33</v>
      </c>
      <c r="P14" s="3">
        <v>31</v>
      </c>
      <c r="Q14" s="3">
        <v>30</v>
      </c>
      <c r="R14" s="3">
        <v>30</v>
      </c>
      <c r="S14" s="3">
        <v>28</v>
      </c>
      <c r="T14" s="3">
        <v>29</v>
      </c>
      <c r="U14" s="3"/>
      <c r="V14" s="3">
        <v>25</v>
      </c>
      <c r="W14" s="3">
        <v>26</v>
      </c>
      <c r="X14" s="3"/>
      <c r="Y14" s="3">
        <v>7</v>
      </c>
      <c r="Z14" s="5">
        <v>24</v>
      </c>
      <c r="AA14" s="10">
        <v>29</v>
      </c>
      <c r="AB14" s="5">
        <v>30</v>
      </c>
      <c r="AC14" s="5">
        <v>26</v>
      </c>
      <c r="AD14" s="5">
        <v>31</v>
      </c>
      <c r="AE14" s="1370"/>
    </row>
    <row r="15" spans="2:31" x14ac:dyDescent="0.25">
      <c r="B15" s="8">
        <v>3</v>
      </c>
      <c r="C15" s="3">
        <v>31</v>
      </c>
      <c r="D15" s="3">
        <v>30</v>
      </c>
      <c r="E15" s="3">
        <v>26</v>
      </c>
      <c r="F15" s="1367"/>
      <c r="G15" s="57">
        <v>28</v>
      </c>
      <c r="H15" s="3"/>
      <c r="I15" s="3"/>
      <c r="J15" s="3">
        <v>27</v>
      </c>
      <c r="K15" s="3">
        <v>27</v>
      </c>
      <c r="L15" s="3"/>
      <c r="M15" s="3">
        <v>24</v>
      </c>
      <c r="N15" s="3">
        <v>27</v>
      </c>
      <c r="O15" s="3">
        <v>31</v>
      </c>
      <c r="P15" s="3"/>
      <c r="Q15" s="3">
        <v>29</v>
      </c>
      <c r="R15" s="3">
        <v>30</v>
      </c>
      <c r="S15" s="3"/>
      <c r="T15" s="3">
        <v>30</v>
      </c>
      <c r="U15" s="3"/>
      <c r="V15" s="3"/>
      <c r="W15" s="3">
        <v>24</v>
      </c>
      <c r="X15" s="3"/>
      <c r="Y15" s="3"/>
      <c r="Z15" s="5"/>
      <c r="AA15" s="10"/>
      <c r="AB15" s="5">
        <v>27</v>
      </c>
      <c r="AC15" s="5">
        <v>25</v>
      </c>
      <c r="AD15" s="5">
        <v>31</v>
      </c>
      <c r="AE15" s="1370"/>
    </row>
    <row r="16" spans="2:31" x14ac:dyDescent="0.25">
      <c r="B16" s="8">
        <v>3</v>
      </c>
      <c r="C16" s="3">
        <v>29</v>
      </c>
      <c r="D16" s="3"/>
      <c r="E16" s="3"/>
      <c r="F16" s="1367"/>
      <c r="G16" s="57">
        <v>30</v>
      </c>
      <c r="H16" s="3"/>
      <c r="I16" s="3"/>
      <c r="J16" s="3">
        <v>29</v>
      </c>
      <c r="K16" s="3"/>
      <c r="L16" s="3"/>
      <c r="M16" s="3"/>
      <c r="N16" s="3"/>
      <c r="O16" s="3"/>
      <c r="P16" s="3"/>
      <c r="Q16" s="3">
        <v>28</v>
      </c>
      <c r="R16" s="3">
        <v>31</v>
      </c>
      <c r="S16" s="3"/>
      <c r="T16" s="3">
        <v>31</v>
      </c>
      <c r="U16" s="3"/>
      <c r="V16" s="3"/>
      <c r="W16" s="3"/>
      <c r="X16" s="3"/>
      <c r="Y16" s="3"/>
      <c r="Z16" s="5"/>
      <c r="AA16" s="10"/>
      <c r="AB16" s="5">
        <v>27</v>
      </c>
      <c r="AC16" s="5"/>
      <c r="AD16" s="5">
        <v>32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28</v>
      </c>
      <c r="H17" s="16"/>
      <c r="I17" s="16"/>
      <c r="J17" s="16"/>
      <c r="K17" s="16"/>
      <c r="L17" s="16"/>
      <c r="M17" s="16"/>
      <c r="N17" s="16"/>
      <c r="O17" s="16"/>
      <c r="P17" s="16"/>
      <c r="Q17" s="16">
        <v>29</v>
      </c>
      <c r="R17" s="16">
        <v>31</v>
      </c>
      <c r="S17" s="16"/>
      <c r="T17" s="16"/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30</v>
      </c>
      <c r="D18" s="20">
        <v>29</v>
      </c>
      <c r="E18" s="20">
        <v>26</v>
      </c>
      <c r="F18" s="1367"/>
      <c r="G18" s="59">
        <v>27</v>
      </c>
      <c r="H18" s="20">
        <v>21</v>
      </c>
      <c r="I18" s="20">
        <v>23</v>
      </c>
      <c r="J18" s="20">
        <v>24</v>
      </c>
      <c r="K18" s="20">
        <v>26</v>
      </c>
      <c r="L18" s="20">
        <v>20</v>
      </c>
      <c r="M18" s="20">
        <v>28</v>
      </c>
      <c r="N18" s="20">
        <v>30</v>
      </c>
      <c r="O18" s="20">
        <v>26</v>
      </c>
      <c r="P18" s="20">
        <v>30</v>
      </c>
      <c r="Q18" s="20">
        <v>28</v>
      </c>
      <c r="R18" s="20">
        <v>27</v>
      </c>
      <c r="S18" s="20">
        <v>27</v>
      </c>
      <c r="T18" s="20">
        <v>32</v>
      </c>
      <c r="U18" s="20">
        <v>24</v>
      </c>
      <c r="V18" s="20">
        <v>29</v>
      </c>
      <c r="W18" s="20">
        <v>27</v>
      </c>
      <c r="X18" s="20">
        <v>11</v>
      </c>
      <c r="Y18" s="20">
        <v>8</v>
      </c>
      <c r="Z18" s="21">
        <v>26</v>
      </c>
      <c r="AA18" s="21">
        <v>35</v>
      </c>
      <c r="AB18" s="21">
        <v>24</v>
      </c>
      <c r="AC18" s="33">
        <v>27</v>
      </c>
      <c r="AD18" s="21">
        <v>29</v>
      </c>
      <c r="AE18" s="1368">
        <f>SUM(C18:AD22)</f>
        <v>2185</v>
      </c>
    </row>
    <row r="19" spans="2:31" x14ac:dyDescent="0.25">
      <c r="B19" s="22">
        <v>4</v>
      </c>
      <c r="C19" s="23">
        <v>29</v>
      </c>
      <c r="D19" s="23">
        <v>28</v>
      </c>
      <c r="E19" s="23">
        <v>27</v>
      </c>
      <c r="F19" s="1367"/>
      <c r="G19" s="60">
        <v>27</v>
      </c>
      <c r="H19" s="23">
        <v>20</v>
      </c>
      <c r="I19" s="23">
        <v>25</v>
      </c>
      <c r="J19" s="23">
        <v>27</v>
      </c>
      <c r="K19" s="23">
        <v>25</v>
      </c>
      <c r="L19" s="23">
        <v>24</v>
      </c>
      <c r="M19" s="23">
        <v>24</v>
      </c>
      <c r="N19" s="23">
        <v>30</v>
      </c>
      <c r="O19" s="23">
        <v>28</v>
      </c>
      <c r="P19" s="23">
        <v>26</v>
      </c>
      <c r="Q19" s="23">
        <v>29</v>
      </c>
      <c r="R19" s="23">
        <v>29</v>
      </c>
      <c r="S19" s="23">
        <v>26</v>
      </c>
      <c r="T19" s="23">
        <v>29</v>
      </c>
      <c r="U19" s="23">
        <v>23</v>
      </c>
      <c r="V19" s="23">
        <v>28</v>
      </c>
      <c r="W19" s="23">
        <v>28</v>
      </c>
      <c r="X19" s="23"/>
      <c r="Y19" s="23"/>
      <c r="Z19" s="24">
        <v>29</v>
      </c>
      <c r="AA19" s="24">
        <v>32</v>
      </c>
      <c r="AB19" s="24">
        <v>25</v>
      </c>
      <c r="AC19" s="34">
        <v>23</v>
      </c>
      <c r="AD19" s="24">
        <v>32</v>
      </c>
      <c r="AE19" s="1368"/>
    </row>
    <row r="20" spans="2:31" x14ac:dyDescent="0.25">
      <c r="B20" s="22">
        <v>4</v>
      </c>
      <c r="C20" s="23">
        <v>25</v>
      </c>
      <c r="D20" s="23">
        <v>30</v>
      </c>
      <c r="E20" s="23"/>
      <c r="F20" s="1367"/>
      <c r="G20" s="60">
        <v>27</v>
      </c>
      <c r="H20" s="23"/>
      <c r="I20" s="23"/>
      <c r="J20" s="23">
        <v>29</v>
      </c>
      <c r="K20" s="23">
        <v>27</v>
      </c>
      <c r="L20" s="23"/>
      <c r="M20" s="23">
        <v>28</v>
      </c>
      <c r="N20" s="23">
        <v>25</v>
      </c>
      <c r="O20" s="23">
        <v>26</v>
      </c>
      <c r="P20" s="23"/>
      <c r="Q20" s="23">
        <v>31</v>
      </c>
      <c r="R20" s="23">
        <v>26</v>
      </c>
      <c r="S20" s="23"/>
      <c r="T20" s="23">
        <v>29</v>
      </c>
      <c r="U20" s="23"/>
      <c r="V20" s="23"/>
      <c r="W20" s="23">
        <v>30</v>
      </c>
      <c r="X20" s="23"/>
      <c r="Y20" s="23"/>
      <c r="Z20" s="24"/>
      <c r="AA20" s="24"/>
      <c r="AB20" s="24">
        <v>26</v>
      </c>
      <c r="AC20" s="34">
        <v>27</v>
      </c>
      <c r="AD20" s="24">
        <v>31</v>
      </c>
      <c r="AE20" s="1368"/>
    </row>
    <row r="21" spans="2:31" x14ac:dyDescent="0.25">
      <c r="B21" s="22">
        <v>4</v>
      </c>
      <c r="C21" s="23">
        <v>27</v>
      </c>
      <c r="D21" s="23">
        <v>26</v>
      </c>
      <c r="E21" s="23"/>
      <c r="F21" s="1367"/>
      <c r="G21" s="60">
        <v>25</v>
      </c>
      <c r="H21" s="23"/>
      <c r="I21" s="23"/>
      <c r="J21" s="23">
        <v>25</v>
      </c>
      <c r="K21" s="23"/>
      <c r="L21" s="23"/>
      <c r="M21" s="23"/>
      <c r="N21" s="23"/>
      <c r="O21" s="23"/>
      <c r="P21" s="23"/>
      <c r="Q21" s="23">
        <v>29</v>
      </c>
      <c r="R21" s="23">
        <v>28</v>
      </c>
      <c r="S21" s="23"/>
      <c r="T21" s="23">
        <v>22</v>
      </c>
      <c r="U21" s="23"/>
      <c r="V21" s="23"/>
      <c r="W21" s="23"/>
      <c r="X21" s="23"/>
      <c r="Y21" s="23"/>
      <c r="Z21" s="24"/>
      <c r="AA21" s="24"/>
      <c r="AB21" s="24">
        <v>25</v>
      </c>
      <c r="AC21" s="35"/>
      <c r="AD21" s="24">
        <v>31</v>
      </c>
      <c r="AE21" s="1368"/>
    </row>
    <row r="22" spans="2:31" x14ac:dyDescent="0.25">
      <c r="B22" s="25">
        <v>4</v>
      </c>
      <c r="C22" s="26">
        <v>27</v>
      </c>
      <c r="D22" s="26"/>
      <c r="E22" s="26"/>
      <c r="F22" s="1367"/>
      <c r="G22" s="64">
        <v>28</v>
      </c>
      <c r="H22" s="26"/>
      <c r="I22" s="26"/>
      <c r="J22" s="26">
        <v>27</v>
      </c>
      <c r="K22" s="26"/>
      <c r="L22" s="26"/>
      <c r="M22" s="26"/>
      <c r="N22" s="26"/>
      <c r="O22" s="26"/>
      <c r="P22" s="26"/>
      <c r="Q22" s="26">
        <v>29</v>
      </c>
      <c r="R22" s="26">
        <v>25</v>
      </c>
      <c r="S22" s="26"/>
      <c r="T22" s="26"/>
      <c r="U22" s="26"/>
      <c r="V22" s="26"/>
      <c r="W22" s="26"/>
      <c r="X22" s="26"/>
      <c r="Y22" s="26">
        <v>7</v>
      </c>
      <c r="Z22" s="27"/>
      <c r="AA22" s="27"/>
      <c r="AB22" s="27">
        <v>20</v>
      </c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512</v>
      </c>
      <c r="D23" s="38">
        <f t="shared" si="0"/>
        <v>391</v>
      </c>
      <c r="E23" s="38">
        <f t="shared" si="0"/>
        <v>294</v>
      </c>
      <c r="F23" s="38">
        <f t="shared" si="0"/>
        <v>0</v>
      </c>
      <c r="G23" s="75">
        <f t="shared" si="0"/>
        <v>547</v>
      </c>
      <c r="H23" s="38">
        <f t="shared" si="0"/>
        <v>197</v>
      </c>
      <c r="I23" s="38">
        <f t="shared" si="0"/>
        <v>225</v>
      </c>
      <c r="J23" s="38">
        <f t="shared" si="0"/>
        <v>514</v>
      </c>
      <c r="K23" s="38">
        <f t="shared" si="0"/>
        <v>335</v>
      </c>
      <c r="L23" s="38">
        <f t="shared" si="0"/>
        <v>168</v>
      </c>
      <c r="M23" s="38">
        <f t="shared" si="0"/>
        <v>273</v>
      </c>
      <c r="N23" s="38">
        <f t="shared" si="0"/>
        <v>349</v>
      </c>
      <c r="O23" s="38">
        <v>334</v>
      </c>
      <c r="P23" s="38">
        <f t="shared" ref="P23:AE23" si="1">SUM(P3:P22)</f>
        <v>209</v>
      </c>
      <c r="Q23" s="38">
        <f t="shared" si="1"/>
        <v>546</v>
      </c>
      <c r="R23" s="38">
        <f t="shared" si="1"/>
        <v>558</v>
      </c>
      <c r="S23" s="38">
        <f t="shared" si="1"/>
        <v>220</v>
      </c>
      <c r="T23" s="38">
        <f t="shared" si="1"/>
        <v>502</v>
      </c>
      <c r="U23" s="38">
        <f t="shared" si="1"/>
        <v>163</v>
      </c>
      <c r="V23" s="38">
        <f t="shared" si="1"/>
        <v>218</v>
      </c>
      <c r="W23" s="38">
        <f t="shared" si="1"/>
        <v>309</v>
      </c>
      <c r="X23" s="38">
        <f t="shared" si="1"/>
        <v>57</v>
      </c>
      <c r="Y23" s="38">
        <f t="shared" si="1"/>
        <v>49</v>
      </c>
      <c r="Z23" s="38">
        <f t="shared" si="1"/>
        <v>192</v>
      </c>
      <c r="AA23" s="38">
        <f t="shared" si="1"/>
        <v>234</v>
      </c>
      <c r="AB23" s="38">
        <f t="shared" si="1"/>
        <v>493</v>
      </c>
      <c r="AC23" s="38">
        <f t="shared" si="1"/>
        <v>301</v>
      </c>
      <c r="AD23" s="38">
        <f t="shared" si="1"/>
        <v>495</v>
      </c>
      <c r="AE23" s="38">
        <f t="shared" si="1"/>
        <v>8685</v>
      </c>
    </row>
    <row r="24" spans="2:31" x14ac:dyDescent="0.25">
      <c r="B24" s="28">
        <v>5</v>
      </c>
      <c r="C24" s="29">
        <v>28</v>
      </c>
      <c r="D24" s="29">
        <v>30</v>
      </c>
      <c r="E24" s="29">
        <v>29</v>
      </c>
      <c r="F24" s="1371"/>
      <c r="G24" s="57">
        <v>26</v>
      </c>
      <c r="H24" s="29">
        <v>27</v>
      </c>
      <c r="I24" s="29">
        <v>28</v>
      </c>
      <c r="J24" s="29">
        <v>27</v>
      </c>
      <c r="K24" s="29">
        <v>27</v>
      </c>
      <c r="L24" s="29">
        <v>16</v>
      </c>
      <c r="M24" s="29">
        <v>24</v>
      </c>
      <c r="N24" s="29">
        <v>28</v>
      </c>
      <c r="O24" s="29">
        <v>25</v>
      </c>
      <c r="P24" s="29">
        <v>23</v>
      </c>
      <c r="Q24" s="29">
        <v>30</v>
      </c>
      <c r="R24" s="29">
        <v>25</v>
      </c>
      <c r="S24" s="29">
        <v>27</v>
      </c>
      <c r="T24" s="29">
        <v>29</v>
      </c>
      <c r="U24" s="29">
        <v>31</v>
      </c>
      <c r="V24" s="29">
        <v>26</v>
      </c>
      <c r="W24" s="29">
        <v>28</v>
      </c>
      <c r="X24" s="29">
        <v>12</v>
      </c>
      <c r="Y24" s="29">
        <v>11</v>
      </c>
      <c r="Z24" s="32">
        <v>22</v>
      </c>
      <c r="AA24" s="31">
        <v>20</v>
      </c>
      <c r="AB24" s="32">
        <v>27</v>
      </c>
      <c r="AC24" s="32">
        <v>24</v>
      </c>
      <c r="AD24" s="5">
        <v>28</v>
      </c>
      <c r="AE24" s="39"/>
    </row>
    <row r="25" spans="2:31" x14ac:dyDescent="0.25">
      <c r="B25" s="8">
        <v>5</v>
      </c>
      <c r="C25" s="3">
        <v>32</v>
      </c>
      <c r="D25" s="3">
        <v>23</v>
      </c>
      <c r="E25" s="3">
        <v>28</v>
      </c>
      <c r="F25" s="1371"/>
      <c r="G25" s="57">
        <v>20</v>
      </c>
      <c r="H25" s="3">
        <v>26</v>
      </c>
      <c r="I25" s="3">
        <v>25</v>
      </c>
      <c r="J25" s="3">
        <v>23</v>
      </c>
      <c r="K25" s="3">
        <v>26</v>
      </c>
      <c r="L25" s="3">
        <v>14</v>
      </c>
      <c r="M25" s="3">
        <v>28</v>
      </c>
      <c r="N25" s="3">
        <v>29</v>
      </c>
      <c r="O25" s="3">
        <v>26</v>
      </c>
      <c r="P25" s="3">
        <v>25</v>
      </c>
      <c r="Q25" s="3">
        <v>30</v>
      </c>
      <c r="R25" s="3">
        <v>26</v>
      </c>
      <c r="S25" s="3">
        <v>27</v>
      </c>
      <c r="T25" s="3">
        <v>29</v>
      </c>
      <c r="U25" s="3"/>
      <c r="V25" s="3">
        <v>25</v>
      </c>
      <c r="W25" s="3">
        <v>27</v>
      </c>
      <c r="X25" s="3"/>
      <c r="Y25" s="3"/>
      <c r="Z25" s="5">
        <v>22</v>
      </c>
      <c r="AA25" s="10">
        <v>23</v>
      </c>
      <c r="AB25" s="5">
        <v>24</v>
      </c>
      <c r="AC25" s="5">
        <v>27</v>
      </c>
      <c r="AD25" s="5">
        <v>28</v>
      </c>
      <c r="AE25" s="39"/>
    </row>
    <row r="26" spans="2:31" x14ac:dyDescent="0.25">
      <c r="B26" s="8">
        <v>5</v>
      </c>
      <c r="C26" s="3">
        <v>25</v>
      </c>
      <c r="D26" s="3">
        <v>24</v>
      </c>
      <c r="E26" s="3"/>
      <c r="F26" s="1371"/>
      <c r="G26" s="57">
        <v>25</v>
      </c>
      <c r="H26" s="3"/>
      <c r="I26" s="3"/>
      <c r="J26" s="3">
        <v>26</v>
      </c>
      <c r="K26" s="3">
        <v>26</v>
      </c>
      <c r="L26" s="3"/>
      <c r="M26" s="3">
        <v>27</v>
      </c>
      <c r="N26" s="3">
        <v>22</v>
      </c>
      <c r="O26" s="3">
        <v>29</v>
      </c>
      <c r="P26" s="3"/>
      <c r="Q26" s="3">
        <v>30</v>
      </c>
      <c r="R26" s="3">
        <v>25</v>
      </c>
      <c r="S26" s="3"/>
      <c r="T26" s="3">
        <v>30</v>
      </c>
      <c r="U26" s="3"/>
      <c r="V26" s="3">
        <v>12</v>
      </c>
      <c r="W26" s="3">
        <v>20</v>
      </c>
      <c r="X26" s="3"/>
      <c r="Y26" s="3"/>
      <c r="Z26" s="5"/>
      <c r="AA26" s="10">
        <v>21</v>
      </c>
      <c r="AB26" s="5">
        <v>26</v>
      </c>
      <c r="AC26" s="5">
        <v>24</v>
      </c>
      <c r="AD26" s="13">
        <v>30</v>
      </c>
      <c r="AE26" s="39"/>
    </row>
    <row r="27" spans="2:31" x14ac:dyDescent="0.25">
      <c r="B27" s="11">
        <v>5</v>
      </c>
      <c r="C27" s="12">
        <v>29</v>
      </c>
      <c r="D27" s="12">
        <v>23</v>
      </c>
      <c r="E27" s="12"/>
      <c r="F27" s="1371"/>
      <c r="G27" s="57">
        <v>21</v>
      </c>
      <c r="H27" s="12"/>
      <c r="I27" s="12"/>
      <c r="J27" s="12">
        <v>25</v>
      </c>
      <c r="K27" s="12">
        <v>25</v>
      </c>
      <c r="L27" s="12"/>
      <c r="M27" s="12"/>
      <c r="N27" s="12"/>
      <c r="O27" s="12">
        <v>26</v>
      </c>
      <c r="P27" s="12"/>
      <c r="Q27" s="12">
        <v>30</v>
      </c>
      <c r="R27" s="12">
        <v>27</v>
      </c>
      <c r="S27" s="12"/>
      <c r="T27" s="12">
        <v>27</v>
      </c>
      <c r="U27" s="12"/>
      <c r="V27" s="12"/>
      <c r="W27" s="12"/>
      <c r="X27" s="12"/>
      <c r="Y27" s="12"/>
      <c r="Z27" s="13"/>
      <c r="AA27" s="14"/>
      <c r="AB27" s="13">
        <v>27</v>
      </c>
      <c r="AC27" s="13"/>
      <c r="AD27" s="5">
        <v>28</v>
      </c>
      <c r="AE27" s="39"/>
    </row>
    <row r="28" spans="2:31" x14ac:dyDescent="0.25">
      <c r="B28" s="15">
        <v>5</v>
      </c>
      <c r="C28" s="16">
        <v>25</v>
      </c>
      <c r="D28" s="16"/>
      <c r="E28" s="16"/>
      <c r="F28" s="1371"/>
      <c r="G28" s="58">
        <v>23</v>
      </c>
      <c r="H28" s="16"/>
      <c r="I28" s="16"/>
      <c r="J28" s="16">
        <v>29</v>
      </c>
      <c r="K28" s="16"/>
      <c r="L28" s="16"/>
      <c r="M28" s="16"/>
      <c r="N28" s="16"/>
      <c r="O28" s="16"/>
      <c r="P28" s="16"/>
      <c r="Q28" s="16"/>
      <c r="R28" s="16">
        <v>26</v>
      </c>
      <c r="S28" s="16"/>
      <c r="T28" s="16"/>
      <c r="U28" s="16"/>
      <c r="V28" s="16"/>
      <c r="W28" s="16"/>
      <c r="X28" s="16"/>
      <c r="Y28" s="16"/>
      <c r="Z28" s="17"/>
      <c r="AA28" s="18"/>
      <c r="AB28" s="17">
        <v>25</v>
      </c>
      <c r="AC28" s="17"/>
      <c r="AD28" s="40"/>
      <c r="AE28" s="41">
        <f>SUM(C24:AD28)</f>
        <v>2129</v>
      </c>
    </row>
    <row r="29" spans="2:31" x14ac:dyDescent="0.25">
      <c r="B29" s="19">
        <v>6</v>
      </c>
      <c r="C29" s="20">
        <v>30</v>
      </c>
      <c r="D29" s="20">
        <v>29</v>
      </c>
      <c r="E29" s="20">
        <v>26</v>
      </c>
      <c r="F29" s="1367"/>
      <c r="G29" s="59">
        <v>28</v>
      </c>
      <c r="H29" s="20">
        <v>19</v>
      </c>
      <c r="I29" s="20">
        <v>28</v>
      </c>
      <c r="J29" s="20">
        <v>24</v>
      </c>
      <c r="K29" s="20">
        <v>27</v>
      </c>
      <c r="L29" s="20">
        <v>24</v>
      </c>
      <c r="M29" s="20">
        <v>24</v>
      </c>
      <c r="N29" s="20">
        <v>30</v>
      </c>
      <c r="O29" s="20">
        <v>24</v>
      </c>
      <c r="P29" s="20">
        <v>33</v>
      </c>
      <c r="Q29" s="20">
        <v>31</v>
      </c>
      <c r="R29" s="20">
        <v>29</v>
      </c>
      <c r="S29" s="20">
        <v>26</v>
      </c>
      <c r="T29" s="20">
        <v>32</v>
      </c>
      <c r="U29" s="20">
        <v>29</v>
      </c>
      <c r="V29" s="20">
        <v>25</v>
      </c>
      <c r="W29" s="20">
        <v>22</v>
      </c>
      <c r="X29" s="20">
        <v>10</v>
      </c>
      <c r="Y29" s="20">
        <v>11</v>
      </c>
      <c r="Z29" s="21">
        <v>27</v>
      </c>
      <c r="AA29" s="21">
        <v>19</v>
      </c>
      <c r="AB29" s="21">
        <v>32</v>
      </c>
      <c r="AC29" s="21">
        <v>25</v>
      </c>
      <c r="AD29" s="21">
        <v>30</v>
      </c>
      <c r="AE29" s="42"/>
    </row>
    <row r="30" spans="2:31" x14ac:dyDescent="0.25">
      <c r="B30" s="22">
        <v>6</v>
      </c>
      <c r="C30" s="23">
        <v>29</v>
      </c>
      <c r="D30" s="23">
        <v>29</v>
      </c>
      <c r="E30" s="23">
        <v>26</v>
      </c>
      <c r="F30" s="1367"/>
      <c r="G30" s="60">
        <v>30</v>
      </c>
      <c r="H30" s="23">
        <v>22</v>
      </c>
      <c r="I30" s="23">
        <v>28</v>
      </c>
      <c r="J30" s="23">
        <v>25</v>
      </c>
      <c r="K30" s="23">
        <v>28</v>
      </c>
      <c r="L30" s="23">
        <v>20</v>
      </c>
      <c r="M30" s="23">
        <v>17</v>
      </c>
      <c r="N30" s="23">
        <v>30</v>
      </c>
      <c r="O30" s="23">
        <v>23</v>
      </c>
      <c r="P30" s="23">
        <v>32</v>
      </c>
      <c r="Q30" s="23">
        <v>30</v>
      </c>
      <c r="R30" s="23">
        <v>29</v>
      </c>
      <c r="S30" s="23">
        <v>25</v>
      </c>
      <c r="T30" s="23">
        <v>31</v>
      </c>
      <c r="U30" s="23">
        <v>13</v>
      </c>
      <c r="V30" s="23">
        <v>24</v>
      </c>
      <c r="W30" s="23">
        <v>17</v>
      </c>
      <c r="X30" s="23">
        <v>9</v>
      </c>
      <c r="Y30" s="23">
        <v>6</v>
      </c>
      <c r="Z30" s="24"/>
      <c r="AA30" s="24">
        <v>23</v>
      </c>
      <c r="AB30" s="24">
        <v>31</v>
      </c>
      <c r="AC30" s="24">
        <v>26</v>
      </c>
      <c r="AD30" s="24">
        <v>29</v>
      </c>
      <c r="AE30" s="42"/>
    </row>
    <row r="31" spans="2:31" x14ac:dyDescent="0.25">
      <c r="B31" s="22">
        <v>6</v>
      </c>
      <c r="C31" s="23">
        <v>32</v>
      </c>
      <c r="D31" s="23">
        <v>27</v>
      </c>
      <c r="E31" s="23"/>
      <c r="F31" s="1367"/>
      <c r="G31" s="60">
        <v>27</v>
      </c>
      <c r="H31" s="23"/>
      <c r="I31" s="23"/>
      <c r="J31" s="23">
        <v>26</v>
      </c>
      <c r="K31" s="23">
        <v>27</v>
      </c>
      <c r="L31" s="23"/>
      <c r="M31" s="23">
        <v>23</v>
      </c>
      <c r="N31" s="23">
        <v>29</v>
      </c>
      <c r="O31" s="23">
        <v>23</v>
      </c>
      <c r="P31" s="23"/>
      <c r="Q31" s="23">
        <v>30</v>
      </c>
      <c r="R31" s="23">
        <v>25</v>
      </c>
      <c r="S31" s="23">
        <v>17</v>
      </c>
      <c r="T31" s="23">
        <v>29</v>
      </c>
      <c r="U31" s="23"/>
      <c r="V31" s="23"/>
      <c r="W31" s="23"/>
      <c r="X31" s="23">
        <v>7</v>
      </c>
      <c r="Y31" s="23"/>
      <c r="Z31" s="24"/>
      <c r="AA31" s="24"/>
      <c r="AB31" s="24">
        <v>22</v>
      </c>
      <c r="AC31" s="24">
        <v>28</v>
      </c>
      <c r="AD31" s="24">
        <v>29</v>
      </c>
      <c r="AE31" s="42"/>
    </row>
    <row r="32" spans="2:31" x14ac:dyDescent="0.25">
      <c r="B32" s="22">
        <v>6</v>
      </c>
      <c r="C32" s="23">
        <v>33</v>
      </c>
      <c r="D32" s="23"/>
      <c r="E32" s="23"/>
      <c r="F32" s="1367"/>
      <c r="G32" s="66"/>
      <c r="H32" s="23"/>
      <c r="I32" s="23"/>
      <c r="J32" s="23">
        <v>25</v>
      </c>
      <c r="K32" s="23">
        <v>27</v>
      </c>
      <c r="L32" s="23"/>
      <c r="M32" s="23"/>
      <c r="N32" s="23"/>
      <c r="O32" s="23"/>
      <c r="P32" s="23"/>
      <c r="Q32" s="23">
        <v>31</v>
      </c>
      <c r="R32" s="23">
        <v>25</v>
      </c>
      <c r="S32" s="23"/>
      <c r="T32" s="23">
        <v>32</v>
      </c>
      <c r="U32" s="23"/>
      <c r="V32" s="23"/>
      <c r="W32" s="23"/>
      <c r="X32" s="23"/>
      <c r="Y32" s="23"/>
      <c r="Z32" s="24"/>
      <c r="AA32" s="24"/>
      <c r="AB32" s="24">
        <v>29</v>
      </c>
      <c r="AC32" s="24"/>
      <c r="AD32" s="24">
        <v>26</v>
      </c>
      <c r="AE32" s="42"/>
    </row>
    <row r="33" spans="2:31" x14ac:dyDescent="0.25">
      <c r="B33" s="25">
        <v>6</v>
      </c>
      <c r="C33" s="26"/>
      <c r="D33" s="26"/>
      <c r="E33" s="26"/>
      <c r="F33" s="1367"/>
      <c r="G33" s="67"/>
      <c r="H33" s="26"/>
      <c r="I33" s="26"/>
      <c r="J33" s="26">
        <v>25</v>
      </c>
      <c r="K33" s="26"/>
      <c r="L33" s="26"/>
      <c r="M33" s="26"/>
      <c r="N33" s="26"/>
      <c r="O33" s="26"/>
      <c r="P33" s="26"/>
      <c r="Q33" s="26"/>
      <c r="R33" s="26">
        <v>25</v>
      </c>
      <c r="S33" s="26"/>
      <c r="T33" s="26"/>
      <c r="U33" s="26"/>
      <c r="V33" s="26"/>
      <c r="W33" s="26"/>
      <c r="X33" s="26"/>
      <c r="Y33" s="26"/>
      <c r="Z33" s="27"/>
      <c r="AA33" s="27"/>
      <c r="AB33" s="27"/>
      <c r="AC33" s="27"/>
      <c r="AD33" s="27"/>
      <c r="AE33" s="43">
        <f>SUM(C29:AD33)</f>
        <v>2005</v>
      </c>
    </row>
    <row r="34" spans="2:31" x14ac:dyDescent="0.25">
      <c r="B34" s="28">
        <v>7</v>
      </c>
      <c r="C34" s="29">
        <v>31</v>
      </c>
      <c r="D34" s="29">
        <v>30</v>
      </c>
      <c r="E34" s="29">
        <v>32</v>
      </c>
      <c r="F34" s="29">
        <v>26</v>
      </c>
      <c r="G34" s="62">
        <v>25</v>
      </c>
      <c r="H34" s="29">
        <v>24</v>
      </c>
      <c r="I34" s="29">
        <v>25</v>
      </c>
      <c r="J34" s="29">
        <v>30</v>
      </c>
      <c r="K34" s="29">
        <v>29</v>
      </c>
      <c r="L34" s="29">
        <v>25</v>
      </c>
      <c r="M34" s="29">
        <v>27</v>
      </c>
      <c r="N34" s="29">
        <v>25</v>
      </c>
      <c r="O34" s="29">
        <v>27</v>
      </c>
      <c r="P34" s="29">
        <v>31</v>
      </c>
      <c r="Q34" s="29">
        <v>33</v>
      </c>
      <c r="R34" s="29">
        <v>30</v>
      </c>
      <c r="S34" s="29">
        <v>26</v>
      </c>
      <c r="T34" s="29">
        <v>31</v>
      </c>
      <c r="U34" s="29">
        <v>30</v>
      </c>
      <c r="V34" s="29">
        <v>29</v>
      </c>
      <c r="W34" s="29">
        <v>26</v>
      </c>
      <c r="X34" s="29">
        <v>11</v>
      </c>
      <c r="Y34" s="29">
        <v>10</v>
      </c>
      <c r="Z34" s="32">
        <v>26</v>
      </c>
      <c r="AA34" s="31">
        <v>26</v>
      </c>
      <c r="AB34" s="32">
        <v>26</v>
      </c>
      <c r="AC34" s="32">
        <v>23</v>
      </c>
      <c r="AD34" s="32">
        <v>25</v>
      </c>
      <c r="AE34" s="39"/>
    </row>
    <row r="35" spans="2:31" x14ac:dyDescent="0.25">
      <c r="B35" s="8">
        <v>7</v>
      </c>
      <c r="C35" s="3">
        <v>32</v>
      </c>
      <c r="D35" s="3">
        <v>32</v>
      </c>
      <c r="E35" s="3">
        <v>32</v>
      </c>
      <c r="F35" s="3">
        <v>26</v>
      </c>
      <c r="G35" s="57">
        <v>27</v>
      </c>
      <c r="H35" s="3">
        <v>28</v>
      </c>
      <c r="I35" s="3">
        <v>21</v>
      </c>
      <c r="J35" s="3">
        <v>25</v>
      </c>
      <c r="K35" s="3">
        <v>29</v>
      </c>
      <c r="L35" s="3">
        <v>25</v>
      </c>
      <c r="M35" s="3">
        <v>23</v>
      </c>
      <c r="N35" s="3">
        <v>27</v>
      </c>
      <c r="O35" s="3">
        <v>26</v>
      </c>
      <c r="P35" s="3"/>
      <c r="Q35" s="3">
        <v>29</v>
      </c>
      <c r="R35" s="3">
        <v>28</v>
      </c>
      <c r="S35" s="3">
        <v>24</v>
      </c>
      <c r="T35" s="3">
        <v>31</v>
      </c>
      <c r="U35" s="3"/>
      <c r="V35" s="3">
        <v>28</v>
      </c>
      <c r="W35" s="3">
        <v>30</v>
      </c>
      <c r="X35" s="3"/>
      <c r="Y35" s="3"/>
      <c r="Z35" s="5">
        <v>25</v>
      </c>
      <c r="AA35" s="10">
        <v>23</v>
      </c>
      <c r="AB35" s="5">
        <v>29</v>
      </c>
      <c r="AC35" s="5">
        <v>26</v>
      </c>
      <c r="AD35" s="5">
        <v>24</v>
      </c>
      <c r="AE35" s="39"/>
    </row>
    <row r="36" spans="2:31" x14ac:dyDescent="0.25">
      <c r="B36" s="8">
        <v>7</v>
      </c>
      <c r="C36" s="3">
        <v>33</v>
      </c>
      <c r="D36" s="3"/>
      <c r="E36" s="3"/>
      <c r="F36" s="3"/>
      <c r="G36" s="57">
        <v>26</v>
      </c>
      <c r="H36" s="3"/>
      <c r="I36" s="3"/>
      <c r="J36" s="3">
        <v>26</v>
      </c>
      <c r="K36" s="3">
        <v>30</v>
      </c>
      <c r="L36" s="3"/>
      <c r="M36" s="3">
        <v>29</v>
      </c>
      <c r="N36" s="3">
        <v>21</v>
      </c>
      <c r="O36" s="3">
        <v>27</v>
      </c>
      <c r="P36" s="3"/>
      <c r="Q36" s="3">
        <v>30</v>
      </c>
      <c r="R36" s="3">
        <v>29</v>
      </c>
      <c r="S36" s="3"/>
      <c r="T36" s="3">
        <v>28</v>
      </c>
      <c r="U36" s="3"/>
      <c r="V36" s="3"/>
      <c r="W36" s="3"/>
      <c r="X36" s="3"/>
      <c r="Y36" s="3"/>
      <c r="Z36" s="5"/>
      <c r="AA36" s="10"/>
      <c r="AB36" s="5">
        <v>22</v>
      </c>
      <c r="AC36" s="5">
        <v>25</v>
      </c>
      <c r="AD36" s="5">
        <v>26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57">
        <v>27</v>
      </c>
      <c r="H37" s="3"/>
      <c r="I37" s="3"/>
      <c r="J37" s="3">
        <v>25</v>
      </c>
      <c r="K37" s="3">
        <v>28</v>
      </c>
      <c r="L37" s="3"/>
      <c r="M37" s="3"/>
      <c r="N37" s="3"/>
      <c r="O37" s="3"/>
      <c r="P37" s="3"/>
      <c r="Q37" s="3"/>
      <c r="R37" s="3">
        <v>27</v>
      </c>
      <c r="S37" s="3"/>
      <c r="T37" s="3"/>
      <c r="U37" s="3"/>
      <c r="V37" s="3"/>
      <c r="W37" s="3"/>
      <c r="X37" s="3"/>
      <c r="Y37" s="3"/>
      <c r="Z37" s="5"/>
      <c r="AA37" s="5"/>
      <c r="AB37" s="5">
        <v>24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>
        <v>24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>
        <v>5</v>
      </c>
      <c r="Z38" s="17"/>
      <c r="AA38" s="17"/>
      <c r="AB38" s="17"/>
      <c r="AC38" s="17"/>
      <c r="AD38" s="17"/>
      <c r="AE38" s="41">
        <f>SUM(C34:AD38)</f>
        <v>1958</v>
      </c>
    </row>
    <row r="39" spans="2:31" x14ac:dyDescent="0.25">
      <c r="B39" s="19">
        <v>8</v>
      </c>
      <c r="C39" s="20">
        <v>33</v>
      </c>
      <c r="D39" s="20">
        <v>29</v>
      </c>
      <c r="E39" s="20">
        <v>27</v>
      </c>
      <c r="F39" s="20">
        <v>26</v>
      </c>
      <c r="G39" s="59">
        <v>27</v>
      </c>
      <c r="H39" s="20">
        <v>28</v>
      </c>
      <c r="I39" s="20">
        <v>29</v>
      </c>
      <c r="J39" s="20">
        <v>29</v>
      </c>
      <c r="K39" s="20">
        <v>29</v>
      </c>
      <c r="L39" s="20">
        <v>22</v>
      </c>
      <c r="M39" s="20">
        <v>19</v>
      </c>
      <c r="N39" s="20">
        <v>26</v>
      </c>
      <c r="O39" s="20">
        <v>27</v>
      </c>
      <c r="P39" s="20">
        <v>28</v>
      </c>
      <c r="Q39" s="20">
        <v>31</v>
      </c>
      <c r="R39" s="20">
        <v>28</v>
      </c>
      <c r="S39" s="20">
        <v>26</v>
      </c>
      <c r="T39" s="20">
        <v>26</v>
      </c>
      <c r="U39" s="20">
        <v>23</v>
      </c>
      <c r="V39" s="20">
        <v>28</v>
      </c>
      <c r="W39" s="20">
        <v>26</v>
      </c>
      <c r="X39" s="20">
        <v>11</v>
      </c>
      <c r="Y39" s="20">
        <v>8</v>
      </c>
      <c r="Z39" s="21">
        <v>22</v>
      </c>
      <c r="AA39" s="21">
        <v>22</v>
      </c>
      <c r="AB39" s="21">
        <v>25</v>
      </c>
      <c r="AC39" s="21">
        <v>26</v>
      </c>
      <c r="AD39" s="21">
        <v>27</v>
      </c>
      <c r="AE39" s="42"/>
    </row>
    <row r="40" spans="2:31" x14ac:dyDescent="0.25">
      <c r="B40" s="22">
        <v>8</v>
      </c>
      <c r="C40" s="23">
        <v>33</v>
      </c>
      <c r="D40" s="23">
        <v>32</v>
      </c>
      <c r="E40" s="23">
        <v>26</v>
      </c>
      <c r="F40" s="23">
        <v>26</v>
      </c>
      <c r="G40" s="60">
        <v>23</v>
      </c>
      <c r="H40" s="23"/>
      <c r="I40" s="23"/>
      <c r="J40" s="23">
        <v>30</v>
      </c>
      <c r="K40" s="23">
        <v>29</v>
      </c>
      <c r="L40" s="23">
        <v>22</v>
      </c>
      <c r="M40" s="23">
        <v>22</v>
      </c>
      <c r="N40" s="23">
        <v>30</v>
      </c>
      <c r="O40" s="23">
        <v>28</v>
      </c>
      <c r="P40" s="23">
        <v>27</v>
      </c>
      <c r="Q40" s="23">
        <v>32</v>
      </c>
      <c r="R40" s="23">
        <v>28</v>
      </c>
      <c r="S40" s="23">
        <v>26</v>
      </c>
      <c r="T40" s="23">
        <v>27</v>
      </c>
      <c r="U40" s="23">
        <v>18</v>
      </c>
      <c r="V40" s="23">
        <v>20</v>
      </c>
      <c r="W40" s="23">
        <v>17</v>
      </c>
      <c r="X40" s="23"/>
      <c r="Y40" s="23"/>
      <c r="Z40" s="24">
        <v>19</v>
      </c>
      <c r="AA40" s="24">
        <v>20</v>
      </c>
      <c r="AB40" s="24">
        <v>30</v>
      </c>
      <c r="AC40" s="24">
        <v>26</v>
      </c>
      <c r="AD40" s="24">
        <v>31</v>
      </c>
      <c r="AE40" s="42"/>
    </row>
    <row r="41" spans="2:31" x14ac:dyDescent="0.25">
      <c r="B41" s="22">
        <v>8</v>
      </c>
      <c r="C41" s="23">
        <v>34</v>
      </c>
      <c r="D41" s="23"/>
      <c r="E41" s="23"/>
      <c r="F41" s="23">
        <v>26</v>
      </c>
      <c r="G41" s="60">
        <v>24</v>
      </c>
      <c r="H41" s="23"/>
      <c r="I41" s="23"/>
      <c r="J41" s="23">
        <v>28</v>
      </c>
      <c r="K41" s="23">
        <v>27</v>
      </c>
      <c r="L41" s="23"/>
      <c r="M41" s="23">
        <v>19</v>
      </c>
      <c r="N41" s="23">
        <v>27</v>
      </c>
      <c r="O41" s="23">
        <v>27</v>
      </c>
      <c r="P41" s="23"/>
      <c r="Q41" s="23">
        <v>31</v>
      </c>
      <c r="R41" s="23">
        <v>28</v>
      </c>
      <c r="S41" s="23"/>
      <c r="T41" s="23">
        <v>25</v>
      </c>
      <c r="U41" s="23"/>
      <c r="V41" s="23"/>
      <c r="W41" s="23"/>
      <c r="X41" s="23"/>
      <c r="Y41" s="23"/>
      <c r="Z41" s="24"/>
      <c r="AA41" s="24"/>
      <c r="AB41" s="24">
        <v>28</v>
      </c>
      <c r="AC41" s="24"/>
      <c r="AD41" s="24">
        <v>29</v>
      </c>
      <c r="AE41" s="42"/>
    </row>
    <row r="42" spans="2:31" x14ac:dyDescent="0.25">
      <c r="B42" s="22">
        <v>8</v>
      </c>
      <c r="C42" s="23">
        <v>28</v>
      </c>
      <c r="D42" s="23"/>
      <c r="E42" s="23"/>
      <c r="F42" s="23"/>
      <c r="G42" s="60">
        <v>25</v>
      </c>
      <c r="H42" s="23"/>
      <c r="I42" s="23"/>
      <c r="J42" s="23">
        <v>27</v>
      </c>
      <c r="K42" s="23"/>
      <c r="L42" s="23"/>
      <c r="M42" s="23"/>
      <c r="N42" s="23"/>
      <c r="O42" s="23"/>
      <c r="P42" s="23"/>
      <c r="Q42" s="23">
        <v>28</v>
      </c>
      <c r="R42" s="23">
        <v>25</v>
      </c>
      <c r="S42" s="23"/>
      <c r="T42" s="23"/>
      <c r="U42" s="23"/>
      <c r="V42" s="23"/>
      <c r="W42" s="23"/>
      <c r="X42" s="23"/>
      <c r="Y42" s="23"/>
      <c r="Z42" s="24"/>
      <c r="AA42" s="24"/>
      <c r="AB42" s="24">
        <v>27</v>
      </c>
      <c r="AC42" s="24"/>
      <c r="AD42" s="24"/>
      <c r="AE42" s="42"/>
    </row>
    <row r="43" spans="2:31" x14ac:dyDescent="0.25">
      <c r="B43" s="25">
        <v>8</v>
      </c>
      <c r="C43" s="26"/>
      <c r="D43" s="26"/>
      <c r="E43" s="26"/>
      <c r="F43" s="26"/>
      <c r="G43" s="6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1848</v>
      </c>
    </row>
    <row r="44" spans="2:31" x14ac:dyDescent="0.25">
      <c r="B44" s="28">
        <v>9</v>
      </c>
      <c r="C44" s="29">
        <v>31</v>
      </c>
      <c r="D44" s="29">
        <v>28</v>
      </c>
      <c r="E44" s="29">
        <v>29</v>
      </c>
      <c r="F44" s="29">
        <v>26</v>
      </c>
      <c r="G44" s="68">
        <v>25</v>
      </c>
      <c r="H44" s="29">
        <v>17</v>
      </c>
      <c r="I44" s="29">
        <v>27</v>
      </c>
      <c r="J44" s="29">
        <v>25</v>
      </c>
      <c r="K44" s="29">
        <v>27</v>
      </c>
      <c r="L44" s="29">
        <v>18</v>
      </c>
      <c r="M44" s="29">
        <v>22</v>
      </c>
      <c r="N44" s="29">
        <v>25</v>
      </c>
      <c r="O44" s="29">
        <v>27</v>
      </c>
      <c r="P44" s="29">
        <v>23</v>
      </c>
      <c r="Q44" s="29">
        <v>26</v>
      </c>
      <c r="R44" s="29">
        <v>26</v>
      </c>
      <c r="S44" s="29">
        <v>25</v>
      </c>
      <c r="T44" s="29">
        <v>32</v>
      </c>
      <c r="U44" s="29">
        <v>26</v>
      </c>
      <c r="V44" s="29">
        <v>18</v>
      </c>
      <c r="W44" s="29">
        <v>25</v>
      </c>
      <c r="X44" s="29">
        <v>9</v>
      </c>
      <c r="Y44" s="29">
        <v>3</v>
      </c>
      <c r="Z44" s="32">
        <v>26</v>
      </c>
      <c r="AA44" s="31">
        <v>20</v>
      </c>
      <c r="AB44" s="32">
        <v>25</v>
      </c>
      <c r="AC44" s="32">
        <v>25</v>
      </c>
      <c r="AD44" s="32">
        <v>24</v>
      </c>
      <c r="AE44" s="39"/>
    </row>
    <row r="45" spans="2:31" x14ac:dyDescent="0.25">
      <c r="B45" s="8">
        <v>9</v>
      </c>
      <c r="C45" s="3">
        <v>30</v>
      </c>
      <c r="D45" s="3">
        <v>22</v>
      </c>
      <c r="E45" s="3">
        <v>30</v>
      </c>
      <c r="F45" s="3">
        <v>27</v>
      </c>
      <c r="G45" s="57">
        <v>27</v>
      </c>
      <c r="H45" s="3">
        <v>24</v>
      </c>
      <c r="I45" s="3"/>
      <c r="J45" s="3">
        <v>26</v>
      </c>
      <c r="K45" s="3">
        <v>24</v>
      </c>
      <c r="L45" s="3">
        <v>20</v>
      </c>
      <c r="M45" s="3">
        <v>17</v>
      </c>
      <c r="N45" s="3">
        <v>26</v>
      </c>
      <c r="O45" s="3">
        <v>22</v>
      </c>
      <c r="P45" s="3">
        <v>25</v>
      </c>
      <c r="Q45" s="3">
        <v>28</v>
      </c>
      <c r="R45" s="3">
        <v>25</v>
      </c>
      <c r="S45" s="3">
        <v>25</v>
      </c>
      <c r="T45" s="3">
        <v>31</v>
      </c>
      <c r="U45" s="3">
        <v>18</v>
      </c>
      <c r="V45" s="3">
        <v>27</v>
      </c>
      <c r="W45" s="3">
        <v>23</v>
      </c>
      <c r="X45" s="3"/>
      <c r="Y45" s="3"/>
      <c r="Z45" s="5"/>
      <c r="AA45" s="10">
        <v>21</v>
      </c>
      <c r="AB45" s="5">
        <v>28</v>
      </c>
      <c r="AC45" s="5">
        <v>28</v>
      </c>
      <c r="AD45" s="5">
        <v>26</v>
      </c>
      <c r="AE45" s="39"/>
    </row>
    <row r="46" spans="2:31" x14ac:dyDescent="0.25">
      <c r="B46" s="8">
        <v>9</v>
      </c>
      <c r="C46" s="3">
        <v>26</v>
      </c>
      <c r="D46" s="3"/>
      <c r="E46" s="3"/>
      <c r="F46" s="3"/>
      <c r="G46" s="57">
        <v>26</v>
      </c>
      <c r="H46" s="3"/>
      <c r="I46" s="3"/>
      <c r="J46" s="3">
        <v>24</v>
      </c>
      <c r="K46" s="3">
        <v>26</v>
      </c>
      <c r="L46" s="3"/>
      <c r="M46" s="3"/>
      <c r="N46" s="3">
        <v>26</v>
      </c>
      <c r="O46" s="3">
        <v>23</v>
      </c>
      <c r="P46" s="3"/>
      <c r="Q46" s="3">
        <v>25</v>
      </c>
      <c r="R46" s="3">
        <v>26</v>
      </c>
      <c r="S46" s="3"/>
      <c r="T46" s="3">
        <v>26</v>
      </c>
      <c r="U46" s="3"/>
      <c r="V46" s="3"/>
      <c r="W46" s="3"/>
      <c r="X46" s="3"/>
      <c r="Y46" s="3"/>
      <c r="Z46" s="5"/>
      <c r="AA46" s="10"/>
      <c r="AB46" s="5">
        <v>26</v>
      </c>
      <c r="AC46" s="5"/>
      <c r="AD46" s="5">
        <v>24</v>
      </c>
      <c r="AE46" s="39"/>
    </row>
    <row r="47" spans="2:31" x14ac:dyDescent="0.25">
      <c r="B47" s="8">
        <v>9</v>
      </c>
      <c r="C47" s="3">
        <v>24</v>
      </c>
      <c r="D47" s="3"/>
      <c r="E47" s="3"/>
      <c r="F47" s="3"/>
      <c r="G47" s="57">
        <v>27</v>
      </c>
      <c r="H47" s="3"/>
      <c r="I47" s="3"/>
      <c r="J47" s="3">
        <v>27</v>
      </c>
      <c r="K47" s="3"/>
      <c r="L47" s="3"/>
      <c r="M47" s="3"/>
      <c r="N47" s="3"/>
      <c r="O47" s="3"/>
      <c r="P47" s="3"/>
      <c r="Q47" s="3">
        <v>25</v>
      </c>
      <c r="R47" s="3">
        <v>25</v>
      </c>
      <c r="S47" s="3"/>
      <c r="T47" s="3"/>
      <c r="U47" s="3"/>
      <c r="V47" s="3"/>
      <c r="W47" s="3"/>
      <c r="X47" s="3"/>
      <c r="Y47" s="3"/>
      <c r="Z47" s="5"/>
      <c r="AA47" s="10"/>
      <c r="AB47" s="5">
        <v>25</v>
      </c>
      <c r="AC47" s="6"/>
      <c r="AD47" s="5">
        <v>21</v>
      </c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7</v>
      </c>
      <c r="Z48" s="45"/>
      <c r="AA48" s="18"/>
      <c r="AB48" s="17">
        <v>22</v>
      </c>
      <c r="AC48" s="46"/>
      <c r="AD48" s="17"/>
      <c r="AE48" s="41">
        <f>SUM(C44:AD48)</f>
        <v>1741</v>
      </c>
    </row>
    <row r="49" spans="2:31" x14ac:dyDescent="0.25">
      <c r="B49" s="47" t="s">
        <v>28</v>
      </c>
      <c r="C49" s="48">
        <f t="shared" ref="C49:N49" si="2">SUM(C24:C48)</f>
        <v>630</v>
      </c>
      <c r="D49" s="48">
        <f t="shared" si="2"/>
        <v>358</v>
      </c>
      <c r="E49" s="48">
        <f t="shared" si="2"/>
        <v>285</v>
      </c>
      <c r="F49" s="48">
        <f t="shared" si="2"/>
        <v>183</v>
      </c>
      <c r="G49" s="76">
        <f t="shared" si="2"/>
        <v>533</v>
      </c>
      <c r="H49" s="48">
        <f t="shared" si="2"/>
        <v>215</v>
      </c>
      <c r="I49" s="48">
        <f t="shared" si="2"/>
        <v>211</v>
      </c>
      <c r="J49" s="48">
        <f t="shared" si="2"/>
        <v>577</v>
      </c>
      <c r="K49" s="48">
        <f t="shared" si="2"/>
        <v>491</v>
      </c>
      <c r="L49" s="48">
        <f t="shared" si="2"/>
        <v>206</v>
      </c>
      <c r="M49" s="48">
        <f t="shared" si="2"/>
        <v>321</v>
      </c>
      <c r="N49" s="48">
        <f t="shared" si="2"/>
        <v>401</v>
      </c>
      <c r="O49" s="48">
        <v>410</v>
      </c>
      <c r="P49" s="48">
        <f t="shared" ref="P49:AD49" si="3">SUM(P24:P48)</f>
        <v>247</v>
      </c>
      <c r="Q49" s="48">
        <f t="shared" si="3"/>
        <v>560</v>
      </c>
      <c r="R49" s="48">
        <f t="shared" si="3"/>
        <v>587</v>
      </c>
      <c r="S49" s="48">
        <f t="shared" si="3"/>
        <v>274</v>
      </c>
      <c r="T49" s="48">
        <f t="shared" si="3"/>
        <v>496</v>
      </c>
      <c r="U49" s="48">
        <f t="shared" si="3"/>
        <v>188</v>
      </c>
      <c r="V49" s="48">
        <f t="shared" si="3"/>
        <v>262</v>
      </c>
      <c r="W49" s="48">
        <f t="shared" si="3"/>
        <v>261</v>
      </c>
      <c r="X49" s="48">
        <f t="shared" si="3"/>
        <v>69</v>
      </c>
      <c r="Y49" s="48">
        <f t="shared" si="3"/>
        <v>66</v>
      </c>
      <c r="Z49" s="48">
        <f t="shared" si="3"/>
        <v>189</v>
      </c>
      <c r="AA49" s="48">
        <f t="shared" si="3"/>
        <v>238</v>
      </c>
      <c r="AB49" s="48">
        <f t="shared" si="3"/>
        <v>580</v>
      </c>
      <c r="AC49" s="48">
        <f t="shared" si="3"/>
        <v>333</v>
      </c>
      <c r="AD49" s="48">
        <f t="shared" si="3"/>
        <v>510</v>
      </c>
      <c r="AE49" s="48">
        <f>SUM(AE27:AE48)</f>
        <v>9681</v>
      </c>
    </row>
    <row r="50" spans="2:31" x14ac:dyDescent="0.25">
      <c r="B50" s="49">
        <v>10</v>
      </c>
      <c r="C50" s="50">
        <v>26</v>
      </c>
      <c r="D50" s="50">
        <v>24</v>
      </c>
      <c r="E50" s="50">
        <v>26</v>
      </c>
      <c r="F50" s="50">
        <v>24</v>
      </c>
      <c r="G50" s="59">
        <v>25</v>
      </c>
      <c r="H50" s="50">
        <v>20</v>
      </c>
      <c r="I50" s="50">
        <v>21</v>
      </c>
      <c r="J50" s="50">
        <v>18</v>
      </c>
      <c r="K50" s="50">
        <v>27</v>
      </c>
      <c r="L50" s="50">
        <v>23</v>
      </c>
      <c r="M50" s="50">
        <v>25</v>
      </c>
      <c r="N50" s="50">
        <v>33</v>
      </c>
      <c r="O50" s="50">
        <v>25</v>
      </c>
      <c r="P50" s="50">
        <v>18</v>
      </c>
      <c r="Q50" s="50">
        <v>26</v>
      </c>
      <c r="R50" s="50">
        <v>25</v>
      </c>
      <c r="S50" s="50">
        <v>24</v>
      </c>
      <c r="T50" s="50">
        <v>21</v>
      </c>
      <c r="U50" s="50">
        <v>25</v>
      </c>
      <c r="V50" s="50">
        <v>21</v>
      </c>
      <c r="W50" s="50">
        <v>15</v>
      </c>
      <c r="X50" s="50"/>
      <c r="Y50" s="50">
        <v>4</v>
      </c>
      <c r="Z50" s="51"/>
      <c r="AA50" s="51">
        <v>22</v>
      </c>
      <c r="AB50" s="51">
        <v>23</v>
      </c>
      <c r="AC50" s="51">
        <v>28</v>
      </c>
      <c r="AD50" s="51">
        <v>27</v>
      </c>
      <c r="AE50" s="52"/>
    </row>
    <row r="51" spans="2:31" x14ac:dyDescent="0.25">
      <c r="B51" s="22">
        <v>10</v>
      </c>
      <c r="C51" s="23">
        <v>23</v>
      </c>
      <c r="D51" s="23"/>
      <c r="E51" s="23"/>
      <c r="F51" s="23">
        <v>26</v>
      </c>
      <c r="G51" s="60">
        <v>21</v>
      </c>
      <c r="H51" s="23"/>
      <c r="I51" s="23"/>
      <c r="J51" s="23">
        <v>30</v>
      </c>
      <c r="K51" s="23"/>
      <c r="L51" s="23"/>
      <c r="M51" s="23"/>
      <c r="N51" s="23"/>
      <c r="O51" s="23">
        <v>23</v>
      </c>
      <c r="P51" s="23"/>
      <c r="Q51" s="23">
        <v>25</v>
      </c>
      <c r="R51" s="23">
        <v>26</v>
      </c>
      <c r="S51" s="23">
        <v>23</v>
      </c>
      <c r="T51" s="23">
        <v>24</v>
      </c>
      <c r="U51" s="23"/>
      <c r="V51" s="23"/>
      <c r="W51" s="23"/>
      <c r="X51" s="23"/>
      <c r="Y51" s="23"/>
      <c r="Z51" s="24"/>
      <c r="AA51" s="24"/>
      <c r="AB51" s="24">
        <v>24</v>
      </c>
      <c r="AC51" s="24">
        <v>30</v>
      </c>
      <c r="AD51" s="24">
        <v>27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25</v>
      </c>
      <c r="K52" s="26"/>
      <c r="L52" s="26"/>
      <c r="M52" s="26"/>
      <c r="N52" s="26"/>
      <c r="O52" s="26"/>
      <c r="P52" s="26"/>
      <c r="Q52" s="26">
        <v>25</v>
      </c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/>
      <c r="AC52" s="27"/>
      <c r="AD52" s="27"/>
      <c r="AE52" s="53">
        <f>SUM(C50:AD52)</f>
        <v>973</v>
      </c>
    </row>
    <row r="53" spans="2:31" x14ac:dyDescent="0.25">
      <c r="B53" s="28">
        <v>11</v>
      </c>
      <c r="C53" s="29">
        <v>32</v>
      </c>
      <c r="D53" s="29">
        <v>22</v>
      </c>
      <c r="E53" s="29">
        <v>20</v>
      </c>
      <c r="F53" s="29">
        <v>25</v>
      </c>
      <c r="G53" s="57">
        <v>35</v>
      </c>
      <c r="H53" s="29">
        <v>23</v>
      </c>
      <c r="I53" s="29">
        <v>20</v>
      </c>
      <c r="J53" s="29">
        <v>26</v>
      </c>
      <c r="K53" s="29">
        <v>30</v>
      </c>
      <c r="L53" s="29">
        <v>23</v>
      </c>
      <c r="M53" s="29">
        <v>19</v>
      </c>
      <c r="N53" s="29">
        <v>30</v>
      </c>
      <c r="O53" s="29">
        <v>25</v>
      </c>
      <c r="P53" s="29">
        <v>30</v>
      </c>
      <c r="Q53" s="29">
        <v>27</v>
      </c>
      <c r="R53" s="29">
        <v>24</v>
      </c>
      <c r="S53" s="29">
        <v>24</v>
      </c>
      <c r="T53" s="29">
        <v>28</v>
      </c>
      <c r="U53" s="29">
        <v>26</v>
      </c>
      <c r="V53" s="29">
        <v>16</v>
      </c>
      <c r="W53" s="29">
        <v>20</v>
      </c>
      <c r="X53" s="29"/>
      <c r="Y53" s="29">
        <v>2</v>
      </c>
      <c r="Z53" s="32">
        <v>16</v>
      </c>
      <c r="AA53" s="31">
        <v>19</v>
      </c>
      <c r="AB53" s="32">
        <v>29</v>
      </c>
      <c r="AC53" s="32">
        <v>23</v>
      </c>
      <c r="AD53" s="32">
        <v>25</v>
      </c>
      <c r="AE53" s="39"/>
    </row>
    <row r="54" spans="2:31" x14ac:dyDescent="0.25">
      <c r="B54" s="8">
        <v>11</v>
      </c>
      <c r="C54" s="3">
        <v>27</v>
      </c>
      <c r="D54" s="3"/>
      <c r="E54" s="3">
        <v>19</v>
      </c>
      <c r="F54" s="3">
        <v>25</v>
      </c>
      <c r="G54" s="72"/>
      <c r="H54" s="3"/>
      <c r="I54" s="3"/>
      <c r="J54" s="3">
        <v>20</v>
      </c>
      <c r="K54" s="3"/>
      <c r="L54" s="3">
        <v>13</v>
      </c>
      <c r="M54" s="3"/>
      <c r="N54" s="3"/>
      <c r="O54" s="3"/>
      <c r="P54" s="3"/>
      <c r="Q54" s="3">
        <v>27</v>
      </c>
      <c r="R54" s="3">
        <v>13</v>
      </c>
      <c r="S54" s="3">
        <v>15</v>
      </c>
      <c r="T54" s="3">
        <v>23</v>
      </c>
      <c r="U54" s="3"/>
      <c r="V54" s="3"/>
      <c r="W54" s="3"/>
      <c r="X54" s="3"/>
      <c r="Y54" s="3"/>
      <c r="Z54" s="5"/>
      <c r="AA54" s="10"/>
      <c r="AB54" s="5">
        <v>31</v>
      </c>
      <c r="AC54" s="5">
        <v>23</v>
      </c>
      <c r="AD54" s="5">
        <v>23</v>
      </c>
      <c r="AE54" s="39"/>
    </row>
    <row r="55" spans="2:31" x14ac:dyDescent="0.25">
      <c r="B55" s="11">
        <v>11</v>
      </c>
      <c r="C55" s="12"/>
      <c r="D55" s="12"/>
      <c r="E55" s="12"/>
      <c r="F55" s="12">
        <v>22</v>
      </c>
      <c r="G55" s="7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921</v>
      </c>
    </row>
    <row r="57" spans="2:31" x14ac:dyDescent="0.25">
      <c r="B57" s="37" t="s">
        <v>30</v>
      </c>
      <c r="C57" s="38">
        <f>SUM(C51:C56)</f>
        <v>82</v>
      </c>
      <c r="D57" s="38">
        <f t="shared" ref="D57:N57" si="4">SUM(D50:D56)</f>
        <v>46</v>
      </c>
      <c r="E57" s="38">
        <f t="shared" si="4"/>
        <v>65</v>
      </c>
      <c r="F57" s="38">
        <f t="shared" si="4"/>
        <v>147</v>
      </c>
      <c r="G57" s="73">
        <f t="shared" si="4"/>
        <v>81</v>
      </c>
      <c r="H57" s="38">
        <f t="shared" si="4"/>
        <v>43</v>
      </c>
      <c r="I57" s="38">
        <f t="shared" si="4"/>
        <v>41</v>
      </c>
      <c r="J57" s="38">
        <f t="shared" si="4"/>
        <v>119</v>
      </c>
      <c r="K57" s="38">
        <f t="shared" si="4"/>
        <v>57</v>
      </c>
      <c r="L57" s="38">
        <f t="shared" si="4"/>
        <v>59</v>
      </c>
      <c r="M57" s="38">
        <f t="shared" si="4"/>
        <v>44</v>
      </c>
      <c r="N57" s="38">
        <f t="shared" si="4"/>
        <v>63</v>
      </c>
      <c r="O57" s="38">
        <v>73</v>
      </c>
      <c r="P57" s="38">
        <f t="shared" ref="P57:AD57" si="5">SUM(P50:P56)</f>
        <v>48</v>
      </c>
      <c r="Q57" s="38">
        <f t="shared" si="5"/>
        <v>130</v>
      </c>
      <c r="R57" s="38">
        <f t="shared" si="5"/>
        <v>88</v>
      </c>
      <c r="S57" s="38">
        <f t="shared" si="5"/>
        <v>86</v>
      </c>
      <c r="T57" s="38">
        <f t="shared" si="5"/>
        <v>96</v>
      </c>
      <c r="U57" s="38">
        <f t="shared" si="5"/>
        <v>51</v>
      </c>
      <c r="V57" s="38">
        <f t="shared" si="5"/>
        <v>37</v>
      </c>
      <c r="W57" s="38">
        <f t="shared" si="5"/>
        <v>35</v>
      </c>
      <c r="X57" s="38">
        <f t="shared" si="5"/>
        <v>0</v>
      </c>
      <c r="Y57" s="38">
        <f t="shared" si="5"/>
        <v>6</v>
      </c>
      <c r="Z57" s="38">
        <f t="shared" si="5"/>
        <v>16</v>
      </c>
      <c r="AA57" s="38">
        <f t="shared" si="5"/>
        <v>42</v>
      </c>
      <c r="AB57" s="38">
        <f t="shared" si="5"/>
        <v>107</v>
      </c>
      <c r="AC57" s="38">
        <f t="shared" si="5"/>
        <v>104</v>
      </c>
      <c r="AD57" s="38">
        <f t="shared" si="5"/>
        <v>102</v>
      </c>
      <c r="AE57" s="38">
        <f>SUM(AE51:AE56)</f>
        <v>1894</v>
      </c>
    </row>
    <row r="58" spans="2:31" x14ac:dyDescent="0.25">
      <c r="G58"/>
    </row>
    <row r="59" spans="2:31" x14ac:dyDescent="0.25">
      <c r="B59" s="55"/>
      <c r="C59" s="55">
        <f t="shared" ref="C59:AD59" si="6">C23+C49+C57</f>
        <v>1224</v>
      </c>
      <c r="D59" s="55">
        <f t="shared" si="6"/>
        <v>795</v>
      </c>
      <c r="E59" s="55">
        <f t="shared" si="6"/>
        <v>644</v>
      </c>
      <c r="F59" s="55">
        <f t="shared" si="6"/>
        <v>330</v>
      </c>
      <c r="G59" s="55">
        <f t="shared" si="6"/>
        <v>1161</v>
      </c>
      <c r="H59" s="55">
        <f t="shared" si="6"/>
        <v>455</v>
      </c>
      <c r="I59" s="55">
        <f t="shared" si="6"/>
        <v>477</v>
      </c>
      <c r="J59" s="55">
        <f t="shared" si="6"/>
        <v>1210</v>
      </c>
      <c r="K59" s="55">
        <f t="shared" si="6"/>
        <v>883</v>
      </c>
      <c r="L59" s="55">
        <f t="shared" si="6"/>
        <v>433</v>
      </c>
      <c r="M59" s="55">
        <f t="shared" si="6"/>
        <v>638</v>
      </c>
      <c r="N59" s="55">
        <f t="shared" si="6"/>
        <v>813</v>
      </c>
      <c r="O59" s="55">
        <f t="shared" si="6"/>
        <v>817</v>
      </c>
      <c r="P59" s="55">
        <f t="shared" si="6"/>
        <v>504</v>
      </c>
      <c r="Q59" s="55">
        <f t="shared" si="6"/>
        <v>1236</v>
      </c>
      <c r="R59" s="55">
        <f t="shared" si="6"/>
        <v>1233</v>
      </c>
      <c r="S59" s="55">
        <f t="shared" si="6"/>
        <v>580</v>
      </c>
      <c r="T59" s="55">
        <f t="shared" si="6"/>
        <v>1094</v>
      </c>
      <c r="U59" s="55">
        <f t="shared" si="6"/>
        <v>402</v>
      </c>
      <c r="V59" s="55">
        <f t="shared" si="6"/>
        <v>517</v>
      </c>
      <c r="W59" s="55">
        <f t="shared" si="6"/>
        <v>605</v>
      </c>
      <c r="X59" s="55">
        <f t="shared" si="6"/>
        <v>126</v>
      </c>
      <c r="Y59" s="55">
        <f t="shared" si="6"/>
        <v>121</v>
      </c>
      <c r="Z59" s="55">
        <f t="shared" si="6"/>
        <v>397</v>
      </c>
      <c r="AA59" s="55">
        <f t="shared" si="6"/>
        <v>514</v>
      </c>
      <c r="AB59" s="55">
        <f t="shared" si="6"/>
        <v>1180</v>
      </c>
      <c r="AC59" s="55">
        <f t="shared" si="6"/>
        <v>738</v>
      </c>
      <c r="AD59" s="55">
        <f t="shared" si="6"/>
        <v>1107</v>
      </c>
      <c r="AE59" s="55">
        <f>SUM(C59:AD59)</f>
        <v>20234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0"/>
  <sheetViews>
    <sheetView workbookViewId="0">
      <pane xSplit="2" ySplit="2" topLeftCell="H21" activePane="bottomRight" state="frozen"/>
      <selection pane="topRight" activeCell="H1" sqref="H1"/>
      <selection pane="bottomLeft" activeCell="A21" sqref="A21"/>
      <selection pane="bottomRight" activeCell="S29" sqref="S29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6" width="5" customWidth="1"/>
    <col min="7" max="7" width="5" style="74" customWidth="1"/>
    <col min="8" max="9" width="4.42578125" customWidth="1"/>
    <col min="10" max="10" width="5.85546875" customWidth="1"/>
    <col min="11" max="21" width="5.42578125" customWidth="1"/>
    <col min="22" max="22" width="7.140625" customWidth="1"/>
    <col min="23" max="23" width="4.42578125" customWidth="1"/>
    <col min="24" max="24" width="6.140625" customWidth="1"/>
    <col min="25" max="25" width="5.42578125" customWidth="1"/>
    <col min="26" max="27" width="4" customWidth="1"/>
    <col min="28" max="28" width="5" customWidth="1"/>
    <col min="29" max="29" width="4" customWidth="1"/>
    <col min="30" max="30" width="5" customWidth="1"/>
  </cols>
  <sheetData>
    <row r="1" spans="2:31" x14ac:dyDescent="0.25">
      <c r="B1" s="1363" t="s">
        <v>45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26</v>
      </c>
      <c r="D3" s="3">
        <v>32</v>
      </c>
      <c r="E3" s="3">
        <v>26</v>
      </c>
      <c r="F3" s="1365"/>
      <c r="G3" s="57">
        <v>28</v>
      </c>
      <c r="H3" s="3">
        <v>28</v>
      </c>
      <c r="I3" s="3">
        <v>29</v>
      </c>
      <c r="J3" s="3">
        <v>27</v>
      </c>
      <c r="K3" s="3">
        <v>29</v>
      </c>
      <c r="L3" s="3">
        <v>17</v>
      </c>
      <c r="M3" s="3">
        <v>23</v>
      </c>
      <c r="N3" s="3">
        <v>32</v>
      </c>
      <c r="O3" s="3">
        <v>26</v>
      </c>
      <c r="P3" s="3">
        <v>22</v>
      </c>
      <c r="Q3" s="3">
        <v>26</v>
      </c>
      <c r="R3" s="3">
        <v>30</v>
      </c>
      <c r="S3" s="3">
        <v>28</v>
      </c>
      <c r="T3" s="3">
        <v>26</v>
      </c>
      <c r="U3" s="3">
        <v>31</v>
      </c>
      <c r="V3" s="3">
        <v>28</v>
      </c>
      <c r="W3" s="3">
        <v>23</v>
      </c>
      <c r="X3" s="3">
        <v>9</v>
      </c>
      <c r="Y3" s="3">
        <v>8</v>
      </c>
      <c r="Z3" s="5">
        <v>27</v>
      </c>
      <c r="AA3" s="10">
        <v>31</v>
      </c>
      <c r="AB3" s="5">
        <v>31</v>
      </c>
      <c r="AC3" s="5">
        <v>26</v>
      </c>
      <c r="AD3" s="5">
        <v>31</v>
      </c>
      <c r="AE3" s="1366">
        <f>SUM(C3:AD7)</f>
        <v>2217</v>
      </c>
    </row>
    <row r="4" spans="2:31" x14ac:dyDescent="0.25">
      <c r="B4" s="8">
        <v>1</v>
      </c>
      <c r="C4" s="3">
        <v>25</v>
      </c>
      <c r="D4" s="3">
        <v>29</v>
      </c>
      <c r="E4" s="3">
        <v>27</v>
      </c>
      <c r="F4" s="1365"/>
      <c r="G4" s="57">
        <v>28</v>
      </c>
      <c r="H4" s="3">
        <v>28</v>
      </c>
      <c r="I4" s="3">
        <v>30</v>
      </c>
      <c r="J4" s="3">
        <v>26</v>
      </c>
      <c r="K4" s="3">
        <v>29</v>
      </c>
      <c r="L4" s="3">
        <v>17</v>
      </c>
      <c r="M4" s="3">
        <v>29</v>
      </c>
      <c r="N4" s="3">
        <v>29</v>
      </c>
      <c r="O4" s="3">
        <v>27</v>
      </c>
      <c r="P4" s="3">
        <v>26</v>
      </c>
      <c r="Q4" s="3">
        <v>25</v>
      </c>
      <c r="R4" s="3">
        <v>32</v>
      </c>
      <c r="S4" s="3">
        <v>28</v>
      </c>
      <c r="T4" s="3">
        <v>32</v>
      </c>
      <c r="U4" s="3"/>
      <c r="V4" s="3">
        <v>26</v>
      </c>
      <c r="W4" s="3">
        <v>25</v>
      </c>
      <c r="X4" s="3">
        <v>9</v>
      </c>
      <c r="Y4" s="3">
        <v>6</v>
      </c>
      <c r="Z4" s="5">
        <v>25</v>
      </c>
      <c r="AA4" s="10">
        <v>33</v>
      </c>
      <c r="AB4" s="5">
        <v>32</v>
      </c>
      <c r="AC4" s="5">
        <v>26</v>
      </c>
      <c r="AD4" s="5">
        <v>33</v>
      </c>
      <c r="AE4" s="1366"/>
    </row>
    <row r="5" spans="2:31" x14ac:dyDescent="0.25">
      <c r="B5" s="8">
        <v>1</v>
      </c>
      <c r="C5" s="3">
        <v>28</v>
      </c>
      <c r="D5" s="3">
        <v>26</v>
      </c>
      <c r="E5" s="3">
        <v>25</v>
      </c>
      <c r="F5" s="1365"/>
      <c r="G5" s="57">
        <v>29</v>
      </c>
      <c r="H5" s="3"/>
      <c r="I5" s="3"/>
      <c r="J5" s="3">
        <v>30</v>
      </c>
      <c r="K5" s="3">
        <v>28</v>
      </c>
      <c r="L5" s="3"/>
      <c r="M5" s="3">
        <v>15</v>
      </c>
      <c r="N5" s="3">
        <v>30</v>
      </c>
      <c r="O5" s="3">
        <v>27</v>
      </c>
      <c r="P5" s="3"/>
      <c r="Q5" s="3">
        <v>28</v>
      </c>
      <c r="R5" s="3">
        <v>32</v>
      </c>
      <c r="S5" s="3"/>
      <c r="T5" s="3">
        <v>24</v>
      </c>
      <c r="U5" s="3"/>
      <c r="V5" s="3"/>
      <c r="W5" s="3">
        <v>22</v>
      </c>
      <c r="X5" s="3"/>
      <c r="Y5" s="3"/>
      <c r="Z5" s="5"/>
      <c r="AA5" s="10"/>
      <c r="AB5" s="5">
        <v>29</v>
      </c>
      <c r="AC5" s="5">
        <v>20</v>
      </c>
      <c r="AD5" s="5">
        <v>32</v>
      </c>
      <c r="AE5" s="1366"/>
    </row>
    <row r="6" spans="2:31" x14ac:dyDescent="0.25">
      <c r="B6" s="11">
        <v>1</v>
      </c>
      <c r="C6" s="12">
        <v>24</v>
      </c>
      <c r="D6" s="12"/>
      <c r="E6" s="12"/>
      <c r="F6" s="1365"/>
      <c r="G6" s="57">
        <v>22</v>
      </c>
      <c r="H6" s="12"/>
      <c r="I6" s="12"/>
      <c r="J6" s="12">
        <v>27</v>
      </c>
      <c r="K6" s="12"/>
      <c r="L6" s="12"/>
      <c r="M6" s="12"/>
      <c r="N6" s="12"/>
      <c r="O6" s="12"/>
      <c r="P6" s="12"/>
      <c r="Q6" s="12">
        <v>26</v>
      </c>
      <c r="R6" s="12">
        <v>30</v>
      </c>
      <c r="S6" s="12"/>
      <c r="T6" s="12">
        <v>30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33</v>
      </c>
      <c r="AE6" s="1366"/>
    </row>
    <row r="7" spans="2:31" x14ac:dyDescent="0.25">
      <c r="B7" s="15">
        <v>1</v>
      </c>
      <c r="C7" s="16">
        <v>24</v>
      </c>
      <c r="D7" s="16"/>
      <c r="E7" s="16"/>
      <c r="F7" s="1365"/>
      <c r="G7" s="58">
        <v>25</v>
      </c>
      <c r="H7" s="16"/>
      <c r="I7" s="16"/>
      <c r="J7" s="16">
        <v>23</v>
      </c>
      <c r="K7" s="16"/>
      <c r="L7" s="16"/>
      <c r="M7" s="16"/>
      <c r="N7" s="16"/>
      <c r="O7" s="16"/>
      <c r="P7" s="16"/>
      <c r="Q7" s="16">
        <v>30</v>
      </c>
      <c r="R7" s="16">
        <v>31</v>
      </c>
      <c r="S7" s="16"/>
      <c r="T7" s="16">
        <v>26</v>
      </c>
      <c r="U7" s="16"/>
      <c r="V7" s="16"/>
      <c r="W7" s="16"/>
      <c r="X7" s="16"/>
      <c r="Y7" s="16"/>
      <c r="Z7" s="17"/>
      <c r="AA7" s="18"/>
      <c r="AB7" s="17">
        <v>28</v>
      </c>
      <c r="AC7" s="17"/>
      <c r="AD7" s="17"/>
      <c r="AE7" s="1366"/>
    </row>
    <row r="8" spans="2:31" x14ac:dyDescent="0.25">
      <c r="B8" s="19">
        <v>2</v>
      </c>
      <c r="C8" s="20">
        <v>31</v>
      </c>
      <c r="D8" s="20">
        <v>34</v>
      </c>
      <c r="E8" s="20">
        <v>27</v>
      </c>
      <c r="F8" s="1367"/>
      <c r="G8" s="59">
        <v>31</v>
      </c>
      <c r="H8" s="20">
        <v>27</v>
      </c>
      <c r="I8" s="20">
        <v>28</v>
      </c>
      <c r="J8" s="20">
        <v>28</v>
      </c>
      <c r="K8" s="20">
        <v>29</v>
      </c>
      <c r="L8" s="20">
        <v>25</v>
      </c>
      <c r="M8" s="20">
        <v>28</v>
      </c>
      <c r="N8" s="20">
        <v>31</v>
      </c>
      <c r="O8" s="20">
        <v>27</v>
      </c>
      <c r="P8" s="20">
        <v>25</v>
      </c>
      <c r="Q8" s="20">
        <v>31</v>
      </c>
      <c r="R8" s="20">
        <v>30</v>
      </c>
      <c r="S8" s="20">
        <v>26</v>
      </c>
      <c r="T8" s="20">
        <v>26</v>
      </c>
      <c r="U8" s="20">
        <v>29</v>
      </c>
      <c r="V8" s="20">
        <v>29</v>
      </c>
      <c r="W8" s="20">
        <v>28</v>
      </c>
      <c r="X8" s="20">
        <v>15</v>
      </c>
      <c r="Y8" s="20">
        <v>9</v>
      </c>
      <c r="Z8" s="21">
        <v>21</v>
      </c>
      <c r="AA8" s="21">
        <v>25</v>
      </c>
      <c r="AB8" s="21">
        <v>25</v>
      </c>
      <c r="AC8" s="21">
        <v>25</v>
      </c>
      <c r="AD8" s="21">
        <v>32</v>
      </c>
      <c r="AE8" s="1368">
        <f>SUM(C8:AD12)</f>
        <v>2110</v>
      </c>
    </row>
    <row r="9" spans="2:31" x14ac:dyDescent="0.25">
      <c r="B9" s="22">
        <v>2</v>
      </c>
      <c r="C9" s="23">
        <v>32</v>
      </c>
      <c r="D9" s="23">
        <v>32</v>
      </c>
      <c r="E9" s="23">
        <v>26</v>
      </c>
      <c r="F9" s="1367"/>
      <c r="G9" s="60">
        <v>27</v>
      </c>
      <c r="H9" s="23">
        <v>27</v>
      </c>
      <c r="I9" s="23">
        <v>27</v>
      </c>
      <c r="J9" s="23">
        <v>27</v>
      </c>
      <c r="K9" s="23">
        <v>28</v>
      </c>
      <c r="L9" s="23">
        <v>21</v>
      </c>
      <c r="M9" s="23">
        <v>26</v>
      </c>
      <c r="N9" s="23">
        <v>28</v>
      </c>
      <c r="O9" s="23">
        <v>26</v>
      </c>
      <c r="P9" s="23">
        <v>18</v>
      </c>
      <c r="Q9" s="23">
        <v>28</v>
      </c>
      <c r="R9" s="23">
        <v>29</v>
      </c>
      <c r="S9" s="23">
        <v>29</v>
      </c>
      <c r="T9" s="23">
        <v>26</v>
      </c>
      <c r="U9" s="23">
        <v>25</v>
      </c>
      <c r="V9" s="23">
        <v>29</v>
      </c>
      <c r="W9" s="23">
        <v>26</v>
      </c>
      <c r="X9" s="23">
        <v>6</v>
      </c>
      <c r="Y9" s="23"/>
      <c r="Z9" s="24">
        <v>24</v>
      </c>
      <c r="AA9" s="24">
        <v>24</v>
      </c>
      <c r="AB9" s="24">
        <v>27</v>
      </c>
      <c r="AC9" s="24">
        <v>25</v>
      </c>
      <c r="AD9" s="24">
        <v>31</v>
      </c>
      <c r="AE9" s="1368"/>
    </row>
    <row r="10" spans="2:31" x14ac:dyDescent="0.25">
      <c r="B10" s="22">
        <v>2</v>
      </c>
      <c r="C10" s="23">
        <v>31</v>
      </c>
      <c r="D10" s="23">
        <v>32</v>
      </c>
      <c r="E10" s="23">
        <v>27</v>
      </c>
      <c r="F10" s="1367"/>
      <c r="G10" s="60">
        <v>28</v>
      </c>
      <c r="H10" s="23"/>
      <c r="I10" s="23"/>
      <c r="J10" s="23">
        <v>29</v>
      </c>
      <c r="K10" s="23">
        <v>30</v>
      </c>
      <c r="L10" s="23"/>
      <c r="M10" s="23"/>
      <c r="N10" s="23">
        <v>29</v>
      </c>
      <c r="O10" s="23">
        <v>26</v>
      </c>
      <c r="P10" s="23"/>
      <c r="Q10" s="23">
        <v>29</v>
      </c>
      <c r="R10" s="23">
        <v>28</v>
      </c>
      <c r="S10" s="23"/>
      <c r="T10" s="23">
        <v>25</v>
      </c>
      <c r="U10" s="23"/>
      <c r="V10" s="23"/>
      <c r="W10" s="23">
        <v>22</v>
      </c>
      <c r="X10" s="23"/>
      <c r="Y10" s="23"/>
      <c r="Z10" s="24"/>
      <c r="AA10" s="24"/>
      <c r="AB10" s="24">
        <v>29</v>
      </c>
      <c r="AC10" s="24">
        <v>24</v>
      </c>
      <c r="AD10" s="24">
        <v>25</v>
      </c>
      <c r="AE10" s="1368"/>
    </row>
    <row r="11" spans="2:31" x14ac:dyDescent="0.25">
      <c r="B11" s="22">
        <v>2</v>
      </c>
      <c r="C11" s="23">
        <v>27</v>
      </c>
      <c r="D11" s="23"/>
      <c r="E11" s="23"/>
      <c r="F11" s="1367"/>
      <c r="G11" s="60">
        <v>24</v>
      </c>
      <c r="H11" s="23"/>
      <c r="I11" s="23"/>
      <c r="J11" s="23">
        <v>26</v>
      </c>
      <c r="K11" s="23"/>
      <c r="L11" s="23"/>
      <c r="M11" s="23"/>
      <c r="N11" s="23"/>
      <c r="O11" s="23"/>
      <c r="P11" s="23"/>
      <c r="Q11" s="23">
        <v>32</v>
      </c>
      <c r="R11" s="23">
        <v>28</v>
      </c>
      <c r="S11" s="23"/>
      <c r="T11" s="23">
        <v>27</v>
      </c>
      <c r="U11" s="23"/>
      <c r="V11" s="23"/>
      <c r="W11" s="23"/>
      <c r="X11" s="23"/>
      <c r="Y11" s="23"/>
      <c r="Z11" s="24"/>
      <c r="AA11" s="24"/>
      <c r="AB11" s="24">
        <v>27</v>
      </c>
      <c r="AC11" s="24"/>
      <c r="AD11" s="24">
        <v>29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>
        <v>27</v>
      </c>
      <c r="H12" s="26"/>
      <c r="I12" s="26"/>
      <c r="J12" s="26">
        <v>28</v>
      </c>
      <c r="K12" s="26"/>
      <c r="L12" s="26"/>
      <c r="M12" s="26"/>
      <c r="N12" s="26"/>
      <c r="O12" s="26"/>
      <c r="P12" s="26"/>
      <c r="Q12" s="26">
        <v>0</v>
      </c>
      <c r="R12" s="26"/>
      <c r="S12" s="26"/>
      <c r="T12" s="26">
        <v>25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1368"/>
    </row>
    <row r="13" spans="2:31" x14ac:dyDescent="0.25">
      <c r="B13" s="28">
        <v>3</v>
      </c>
      <c r="C13" s="29">
        <v>33</v>
      </c>
      <c r="D13" s="29">
        <v>31</v>
      </c>
      <c r="E13" s="29">
        <v>28</v>
      </c>
      <c r="F13" s="1367"/>
      <c r="G13" s="68">
        <v>28</v>
      </c>
      <c r="H13" s="29">
        <v>21</v>
      </c>
      <c r="I13" s="29">
        <v>33</v>
      </c>
      <c r="J13" s="29">
        <v>27</v>
      </c>
      <c r="K13" s="29">
        <v>30</v>
      </c>
      <c r="L13" s="29">
        <v>23</v>
      </c>
      <c r="M13" s="29">
        <v>22</v>
      </c>
      <c r="N13" s="29">
        <v>30</v>
      </c>
      <c r="O13" s="29">
        <v>31</v>
      </c>
      <c r="P13" s="29">
        <v>31</v>
      </c>
      <c r="Q13" s="29">
        <v>30</v>
      </c>
      <c r="R13" s="29">
        <v>31</v>
      </c>
      <c r="S13" s="29">
        <v>28</v>
      </c>
      <c r="T13" s="29">
        <v>31</v>
      </c>
      <c r="U13" s="29">
        <v>31</v>
      </c>
      <c r="V13" s="29">
        <v>24</v>
      </c>
      <c r="W13" s="29">
        <v>26</v>
      </c>
      <c r="X13" s="29">
        <v>7</v>
      </c>
      <c r="Y13" s="29">
        <v>5</v>
      </c>
      <c r="Z13" s="30">
        <v>17</v>
      </c>
      <c r="AA13" s="31">
        <v>25</v>
      </c>
      <c r="AB13" s="32">
        <v>30</v>
      </c>
      <c r="AC13" s="32">
        <v>26</v>
      </c>
      <c r="AD13" s="32">
        <v>32</v>
      </c>
      <c r="AE13" s="1370">
        <f>SUM(C13:AD17)</f>
        <v>2173</v>
      </c>
    </row>
    <row r="14" spans="2:31" x14ac:dyDescent="0.25">
      <c r="B14" s="8">
        <v>3</v>
      </c>
      <c r="C14" s="3">
        <v>34</v>
      </c>
      <c r="D14" s="3">
        <v>32</v>
      </c>
      <c r="E14" s="3">
        <v>29</v>
      </c>
      <c r="F14" s="1367"/>
      <c r="G14" s="57">
        <v>29</v>
      </c>
      <c r="H14" s="3">
        <v>25</v>
      </c>
      <c r="I14" s="3">
        <v>30</v>
      </c>
      <c r="J14" s="3">
        <v>29</v>
      </c>
      <c r="K14" s="3">
        <v>27</v>
      </c>
      <c r="L14" s="3">
        <v>23</v>
      </c>
      <c r="M14" s="3">
        <v>26</v>
      </c>
      <c r="N14" s="3">
        <v>28</v>
      </c>
      <c r="O14" s="3">
        <v>29</v>
      </c>
      <c r="P14" s="3">
        <v>30</v>
      </c>
      <c r="Q14" s="3">
        <v>30</v>
      </c>
      <c r="R14" s="3">
        <v>30</v>
      </c>
      <c r="S14" s="3">
        <v>28</v>
      </c>
      <c r="T14" s="3">
        <v>29</v>
      </c>
      <c r="U14" s="3"/>
      <c r="V14" s="3">
        <v>24</v>
      </c>
      <c r="W14" s="3">
        <v>26</v>
      </c>
      <c r="X14" s="3"/>
      <c r="Y14" s="3">
        <v>7</v>
      </c>
      <c r="Z14" s="5">
        <v>24</v>
      </c>
      <c r="AA14" s="10">
        <v>29</v>
      </c>
      <c r="AB14" s="5">
        <v>30</v>
      </c>
      <c r="AC14" s="5">
        <v>27</v>
      </c>
      <c r="AD14" s="5">
        <v>31</v>
      </c>
      <c r="AE14" s="1370"/>
    </row>
    <row r="15" spans="2:31" x14ac:dyDescent="0.25">
      <c r="B15" s="8">
        <v>3</v>
      </c>
      <c r="C15" s="3">
        <v>31</v>
      </c>
      <c r="D15" s="3">
        <v>30</v>
      </c>
      <c r="E15" s="3">
        <v>27</v>
      </c>
      <c r="F15" s="1367"/>
      <c r="G15" s="57">
        <v>28</v>
      </c>
      <c r="H15" s="3"/>
      <c r="I15" s="3"/>
      <c r="J15" s="3">
        <v>27</v>
      </c>
      <c r="K15" s="3">
        <v>27</v>
      </c>
      <c r="L15" s="3"/>
      <c r="M15" s="3">
        <v>24</v>
      </c>
      <c r="N15" s="3">
        <v>27</v>
      </c>
      <c r="O15" s="3">
        <v>33</v>
      </c>
      <c r="P15" s="3"/>
      <c r="Q15" s="3">
        <v>30</v>
      </c>
      <c r="R15" s="3">
        <v>30</v>
      </c>
      <c r="S15" s="3"/>
      <c r="T15" s="3">
        <v>30</v>
      </c>
      <c r="U15" s="3"/>
      <c r="V15" s="3"/>
      <c r="W15" s="3">
        <v>24</v>
      </c>
      <c r="X15" s="3"/>
      <c r="Y15" s="3"/>
      <c r="Z15" s="5"/>
      <c r="AA15" s="10"/>
      <c r="AB15" s="5">
        <v>27</v>
      </c>
      <c r="AC15" s="5">
        <v>25</v>
      </c>
      <c r="AD15" s="5">
        <v>31</v>
      </c>
      <c r="AE15" s="1370"/>
    </row>
    <row r="16" spans="2:31" x14ac:dyDescent="0.25">
      <c r="B16" s="8">
        <v>3</v>
      </c>
      <c r="C16" s="3">
        <v>29</v>
      </c>
      <c r="D16" s="3"/>
      <c r="E16" s="3"/>
      <c r="F16" s="1367"/>
      <c r="G16" s="57">
        <v>30</v>
      </c>
      <c r="H16" s="3"/>
      <c r="I16" s="3"/>
      <c r="J16" s="3">
        <v>29</v>
      </c>
      <c r="K16" s="3"/>
      <c r="L16" s="3"/>
      <c r="M16" s="3"/>
      <c r="N16" s="3"/>
      <c r="O16" s="3"/>
      <c r="P16" s="3"/>
      <c r="Q16" s="3">
        <v>28</v>
      </c>
      <c r="R16" s="3">
        <v>31</v>
      </c>
      <c r="S16" s="3"/>
      <c r="T16" s="3">
        <v>31</v>
      </c>
      <c r="U16" s="3"/>
      <c r="V16" s="3"/>
      <c r="W16" s="3"/>
      <c r="X16" s="3"/>
      <c r="Y16" s="3"/>
      <c r="Z16" s="5"/>
      <c r="AA16" s="10"/>
      <c r="AB16" s="5">
        <v>27</v>
      </c>
      <c r="AC16" s="5"/>
      <c r="AD16" s="5">
        <v>32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28</v>
      </c>
      <c r="H17" s="16"/>
      <c r="I17" s="16"/>
      <c r="J17" s="16"/>
      <c r="K17" s="16"/>
      <c r="L17" s="16"/>
      <c r="M17" s="16"/>
      <c r="N17" s="16"/>
      <c r="O17" s="16"/>
      <c r="P17" s="16"/>
      <c r="Q17" s="16">
        <v>29</v>
      </c>
      <c r="R17" s="16">
        <v>31</v>
      </c>
      <c r="S17" s="16"/>
      <c r="T17" s="16"/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30</v>
      </c>
      <c r="D18" s="20">
        <v>29</v>
      </c>
      <c r="E18" s="20">
        <v>27</v>
      </c>
      <c r="F18" s="1367"/>
      <c r="G18" s="59">
        <v>27</v>
      </c>
      <c r="H18" s="20">
        <v>21</v>
      </c>
      <c r="I18" s="20">
        <v>23</v>
      </c>
      <c r="J18" s="20">
        <v>24</v>
      </c>
      <c r="K18" s="20">
        <v>26</v>
      </c>
      <c r="L18" s="20">
        <v>20</v>
      </c>
      <c r="M18" s="20">
        <v>28</v>
      </c>
      <c r="N18" s="20">
        <v>30</v>
      </c>
      <c r="O18" s="20">
        <v>26</v>
      </c>
      <c r="P18" s="20">
        <v>30</v>
      </c>
      <c r="Q18" s="20">
        <v>28</v>
      </c>
      <c r="R18" s="20">
        <v>27</v>
      </c>
      <c r="S18" s="20">
        <v>27</v>
      </c>
      <c r="T18" s="20">
        <v>32</v>
      </c>
      <c r="U18" s="20">
        <v>24</v>
      </c>
      <c r="V18" s="20">
        <v>29</v>
      </c>
      <c r="W18" s="20">
        <v>27</v>
      </c>
      <c r="X18" s="20">
        <v>11</v>
      </c>
      <c r="Y18" s="20">
        <v>8</v>
      </c>
      <c r="Z18" s="21">
        <v>25</v>
      </c>
      <c r="AA18" s="21">
        <v>35</v>
      </c>
      <c r="AB18" s="21">
        <v>24</v>
      </c>
      <c r="AC18" s="33">
        <v>28</v>
      </c>
      <c r="AD18" s="21">
        <v>29</v>
      </c>
      <c r="AE18" s="1368">
        <f>SUM(C18:AD22)</f>
        <v>2183</v>
      </c>
    </row>
    <row r="19" spans="2:31" x14ac:dyDescent="0.25">
      <c r="B19" s="22">
        <v>4</v>
      </c>
      <c r="C19" s="23">
        <v>29</v>
      </c>
      <c r="D19" s="23">
        <v>28</v>
      </c>
      <c r="E19" s="23">
        <v>27</v>
      </c>
      <c r="F19" s="1367"/>
      <c r="G19" s="60">
        <v>27</v>
      </c>
      <c r="H19" s="23">
        <v>19</v>
      </c>
      <c r="I19" s="23">
        <v>24</v>
      </c>
      <c r="J19" s="23">
        <v>27</v>
      </c>
      <c r="K19" s="23">
        <v>25</v>
      </c>
      <c r="L19" s="23">
        <v>23</v>
      </c>
      <c r="M19" s="23">
        <v>24</v>
      </c>
      <c r="N19" s="23">
        <v>30</v>
      </c>
      <c r="O19" s="23">
        <v>28</v>
      </c>
      <c r="P19" s="23">
        <v>27</v>
      </c>
      <c r="Q19" s="23">
        <v>28</v>
      </c>
      <c r="R19" s="23">
        <v>29</v>
      </c>
      <c r="S19" s="23">
        <v>26</v>
      </c>
      <c r="T19" s="23">
        <v>30</v>
      </c>
      <c r="U19" s="23">
        <v>23</v>
      </c>
      <c r="V19" s="23">
        <v>28</v>
      </c>
      <c r="W19" s="23">
        <v>28</v>
      </c>
      <c r="X19" s="23"/>
      <c r="Y19" s="23"/>
      <c r="Z19" s="24">
        <v>29</v>
      </c>
      <c r="AA19" s="24">
        <v>32</v>
      </c>
      <c r="AB19" s="24">
        <v>25</v>
      </c>
      <c r="AC19" s="34">
        <v>23</v>
      </c>
      <c r="AD19" s="24">
        <v>32</v>
      </c>
      <c r="AE19" s="1368"/>
    </row>
    <row r="20" spans="2:31" x14ac:dyDescent="0.25">
      <c r="B20" s="22">
        <v>4</v>
      </c>
      <c r="C20" s="23">
        <v>25</v>
      </c>
      <c r="D20" s="23">
        <v>30</v>
      </c>
      <c r="E20" s="23"/>
      <c r="F20" s="1367"/>
      <c r="G20" s="60">
        <v>27</v>
      </c>
      <c r="H20" s="23"/>
      <c r="I20" s="23"/>
      <c r="J20" s="23">
        <v>29</v>
      </c>
      <c r="K20" s="23">
        <v>27</v>
      </c>
      <c r="L20" s="23"/>
      <c r="M20" s="23">
        <v>28</v>
      </c>
      <c r="N20" s="23">
        <v>25</v>
      </c>
      <c r="O20" s="23">
        <v>26</v>
      </c>
      <c r="P20" s="23"/>
      <c r="Q20" s="23">
        <v>31</v>
      </c>
      <c r="R20" s="23">
        <v>26</v>
      </c>
      <c r="S20" s="23"/>
      <c r="T20" s="23">
        <v>29</v>
      </c>
      <c r="U20" s="23"/>
      <c r="V20" s="23"/>
      <c r="W20" s="23">
        <v>30</v>
      </c>
      <c r="X20" s="23"/>
      <c r="Y20" s="23"/>
      <c r="Z20" s="24"/>
      <c r="AA20" s="24"/>
      <c r="AB20" s="24">
        <v>26</v>
      </c>
      <c r="AC20" s="34">
        <v>27</v>
      </c>
      <c r="AD20" s="24">
        <v>31</v>
      </c>
      <c r="AE20" s="1368"/>
    </row>
    <row r="21" spans="2:31" x14ac:dyDescent="0.25">
      <c r="B21" s="22">
        <v>4</v>
      </c>
      <c r="C21" s="23">
        <v>27</v>
      </c>
      <c r="D21" s="23">
        <v>26</v>
      </c>
      <c r="E21" s="23"/>
      <c r="F21" s="1367"/>
      <c r="G21" s="60">
        <v>25</v>
      </c>
      <c r="H21" s="23"/>
      <c r="I21" s="23"/>
      <c r="J21" s="23">
        <v>25</v>
      </c>
      <c r="K21" s="23"/>
      <c r="L21" s="23"/>
      <c r="M21" s="23"/>
      <c r="N21" s="23"/>
      <c r="O21" s="23"/>
      <c r="P21" s="23"/>
      <c r="Q21" s="23">
        <v>29</v>
      </c>
      <c r="R21" s="23">
        <v>28</v>
      </c>
      <c r="S21" s="23"/>
      <c r="T21" s="23">
        <v>21</v>
      </c>
      <c r="U21" s="23"/>
      <c r="V21" s="23"/>
      <c r="W21" s="23"/>
      <c r="X21" s="23"/>
      <c r="Y21" s="23"/>
      <c r="Z21" s="24"/>
      <c r="AA21" s="24"/>
      <c r="AB21" s="24">
        <v>25</v>
      </c>
      <c r="AC21" s="35"/>
      <c r="AD21" s="24">
        <v>31</v>
      </c>
      <c r="AE21" s="1368"/>
    </row>
    <row r="22" spans="2:31" x14ac:dyDescent="0.25">
      <c r="B22" s="25">
        <v>4</v>
      </c>
      <c r="C22" s="26">
        <v>27</v>
      </c>
      <c r="D22" s="26"/>
      <c r="E22" s="26"/>
      <c r="F22" s="1367"/>
      <c r="G22" s="64">
        <v>28</v>
      </c>
      <c r="H22" s="26"/>
      <c r="I22" s="26"/>
      <c r="J22" s="26">
        <v>27</v>
      </c>
      <c r="K22" s="26"/>
      <c r="L22" s="26"/>
      <c r="M22" s="26"/>
      <c r="N22" s="26"/>
      <c r="O22" s="26"/>
      <c r="P22" s="26"/>
      <c r="Q22" s="26">
        <v>29</v>
      </c>
      <c r="R22" s="26">
        <v>25</v>
      </c>
      <c r="S22" s="26"/>
      <c r="T22" s="26"/>
      <c r="U22" s="26"/>
      <c r="V22" s="26"/>
      <c r="W22" s="26"/>
      <c r="X22" s="26"/>
      <c r="Y22" s="26">
        <v>7</v>
      </c>
      <c r="Z22" s="27"/>
      <c r="AA22" s="27"/>
      <c r="AB22" s="27">
        <v>20</v>
      </c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513</v>
      </c>
      <c r="D23" s="38">
        <f t="shared" si="0"/>
        <v>391</v>
      </c>
      <c r="E23" s="38">
        <f t="shared" si="0"/>
        <v>296</v>
      </c>
      <c r="F23" s="38">
        <f t="shared" si="0"/>
        <v>0</v>
      </c>
      <c r="G23" s="75">
        <f t="shared" si="0"/>
        <v>546</v>
      </c>
      <c r="H23" s="38">
        <f t="shared" si="0"/>
        <v>196</v>
      </c>
      <c r="I23" s="38">
        <f t="shared" si="0"/>
        <v>224</v>
      </c>
      <c r="J23" s="38">
        <f t="shared" si="0"/>
        <v>515</v>
      </c>
      <c r="K23" s="38">
        <f t="shared" si="0"/>
        <v>335</v>
      </c>
      <c r="L23" s="38">
        <f t="shared" si="0"/>
        <v>169</v>
      </c>
      <c r="M23" s="38">
        <f t="shared" si="0"/>
        <v>273</v>
      </c>
      <c r="N23" s="38">
        <f t="shared" si="0"/>
        <v>349</v>
      </c>
      <c r="O23" s="38">
        <v>332</v>
      </c>
      <c r="P23" s="38">
        <f t="shared" ref="P23:AE23" si="1">SUM(P3:P22)</f>
        <v>209</v>
      </c>
      <c r="Q23" s="38">
        <f t="shared" si="1"/>
        <v>547</v>
      </c>
      <c r="R23" s="38">
        <f t="shared" si="1"/>
        <v>558</v>
      </c>
      <c r="S23" s="38">
        <f t="shared" si="1"/>
        <v>220</v>
      </c>
      <c r="T23" s="38">
        <f t="shared" si="1"/>
        <v>500</v>
      </c>
      <c r="U23" s="38">
        <f t="shared" si="1"/>
        <v>163</v>
      </c>
      <c r="V23" s="38">
        <f t="shared" si="1"/>
        <v>217</v>
      </c>
      <c r="W23" s="38">
        <f t="shared" si="1"/>
        <v>307</v>
      </c>
      <c r="X23" s="38">
        <f t="shared" si="1"/>
        <v>57</v>
      </c>
      <c r="Y23" s="38">
        <f t="shared" si="1"/>
        <v>50</v>
      </c>
      <c r="Z23" s="38">
        <f t="shared" si="1"/>
        <v>192</v>
      </c>
      <c r="AA23" s="38">
        <f t="shared" si="1"/>
        <v>234</v>
      </c>
      <c r="AB23" s="38">
        <f t="shared" si="1"/>
        <v>493</v>
      </c>
      <c r="AC23" s="38">
        <f t="shared" si="1"/>
        <v>302</v>
      </c>
      <c r="AD23" s="38">
        <f t="shared" si="1"/>
        <v>495</v>
      </c>
      <c r="AE23" s="38">
        <f t="shared" si="1"/>
        <v>8683</v>
      </c>
    </row>
    <row r="24" spans="2:31" x14ac:dyDescent="0.25">
      <c r="B24" s="28">
        <v>5</v>
      </c>
      <c r="C24" s="29">
        <v>28</v>
      </c>
      <c r="D24" s="29">
        <v>30</v>
      </c>
      <c r="E24" s="29">
        <v>28</v>
      </c>
      <c r="F24" s="1371"/>
      <c r="G24" s="57">
        <v>26</v>
      </c>
      <c r="H24" s="29">
        <v>27</v>
      </c>
      <c r="I24" s="29">
        <v>28</v>
      </c>
      <c r="J24" s="29">
        <v>27</v>
      </c>
      <c r="K24" s="29">
        <v>27</v>
      </c>
      <c r="L24" s="29">
        <v>16</v>
      </c>
      <c r="M24" s="29">
        <v>24</v>
      </c>
      <c r="N24" s="29">
        <v>28</v>
      </c>
      <c r="O24" s="29">
        <v>25</v>
      </c>
      <c r="P24" s="29">
        <v>23</v>
      </c>
      <c r="Q24" s="29">
        <v>30</v>
      </c>
      <c r="R24" s="29">
        <v>25</v>
      </c>
      <c r="S24" s="29">
        <v>27</v>
      </c>
      <c r="T24" s="29">
        <v>27</v>
      </c>
      <c r="U24" s="29">
        <v>31</v>
      </c>
      <c r="V24" s="29">
        <v>26</v>
      </c>
      <c r="W24" s="29">
        <v>28</v>
      </c>
      <c r="X24" s="29">
        <v>12</v>
      </c>
      <c r="Y24" s="29">
        <v>11</v>
      </c>
      <c r="Z24" s="32">
        <v>23</v>
      </c>
      <c r="AA24" s="31">
        <v>20</v>
      </c>
      <c r="AB24" s="32">
        <v>27</v>
      </c>
      <c r="AC24" s="32">
        <v>24</v>
      </c>
      <c r="AD24" s="5">
        <v>28</v>
      </c>
      <c r="AE24" s="39"/>
    </row>
    <row r="25" spans="2:31" x14ac:dyDescent="0.25">
      <c r="B25" s="8">
        <v>5</v>
      </c>
      <c r="C25" s="3">
        <v>32</v>
      </c>
      <c r="D25" s="3">
        <v>23</v>
      </c>
      <c r="E25" s="3">
        <v>29</v>
      </c>
      <c r="F25" s="1371"/>
      <c r="G25" s="57">
        <v>20</v>
      </c>
      <c r="H25" s="3">
        <v>26</v>
      </c>
      <c r="I25" s="3">
        <v>25</v>
      </c>
      <c r="J25" s="3">
        <v>24</v>
      </c>
      <c r="K25" s="3">
        <v>27</v>
      </c>
      <c r="L25" s="3">
        <v>14</v>
      </c>
      <c r="M25" s="3">
        <v>28</v>
      </c>
      <c r="N25" s="3">
        <v>29</v>
      </c>
      <c r="O25" s="3">
        <v>27</v>
      </c>
      <c r="P25" s="3">
        <v>25</v>
      </c>
      <c r="Q25" s="3">
        <v>30</v>
      </c>
      <c r="R25" s="3">
        <v>26</v>
      </c>
      <c r="S25" s="3">
        <v>27</v>
      </c>
      <c r="T25" s="3">
        <v>31</v>
      </c>
      <c r="U25" s="3"/>
      <c r="V25" s="3">
        <v>25</v>
      </c>
      <c r="W25" s="3">
        <v>27</v>
      </c>
      <c r="X25" s="3"/>
      <c r="Y25" s="3"/>
      <c r="Z25" s="5">
        <v>22</v>
      </c>
      <c r="AA25" s="10">
        <v>23</v>
      </c>
      <c r="AB25" s="5">
        <v>25</v>
      </c>
      <c r="AC25" s="5">
        <v>27</v>
      </c>
      <c r="AD25" s="5">
        <v>28</v>
      </c>
      <c r="AE25" s="39"/>
    </row>
    <row r="26" spans="2:31" x14ac:dyDescent="0.25">
      <c r="B26" s="8">
        <v>5</v>
      </c>
      <c r="C26" s="3">
        <v>25</v>
      </c>
      <c r="D26" s="3">
        <v>24</v>
      </c>
      <c r="E26" s="3"/>
      <c r="F26" s="1371"/>
      <c r="G26" s="57">
        <v>25</v>
      </c>
      <c r="H26" s="3"/>
      <c r="I26" s="3"/>
      <c r="J26" s="3">
        <v>26</v>
      </c>
      <c r="K26" s="3">
        <v>26</v>
      </c>
      <c r="L26" s="3"/>
      <c r="M26" s="3">
        <v>27</v>
      </c>
      <c r="N26" s="3">
        <v>22</v>
      </c>
      <c r="O26" s="3">
        <v>29</v>
      </c>
      <c r="P26" s="3"/>
      <c r="Q26" s="3">
        <v>30</v>
      </c>
      <c r="R26" s="3">
        <v>25</v>
      </c>
      <c r="S26" s="3"/>
      <c r="T26" s="3">
        <v>30</v>
      </c>
      <c r="U26" s="3"/>
      <c r="V26" s="3">
        <v>13</v>
      </c>
      <c r="W26" s="3">
        <v>20</v>
      </c>
      <c r="X26" s="3"/>
      <c r="Y26" s="3"/>
      <c r="Z26" s="5"/>
      <c r="AA26" s="10">
        <v>21</v>
      </c>
      <c r="AB26" s="5">
        <v>26</v>
      </c>
      <c r="AC26" s="5">
        <v>24</v>
      </c>
      <c r="AD26" s="13">
        <v>30</v>
      </c>
      <c r="AE26" s="39"/>
    </row>
    <row r="27" spans="2:31" x14ac:dyDescent="0.25">
      <c r="B27" s="11">
        <v>5</v>
      </c>
      <c r="C27" s="12">
        <v>29</v>
      </c>
      <c r="D27" s="12">
        <v>23</v>
      </c>
      <c r="E27" s="12"/>
      <c r="F27" s="1371"/>
      <c r="G27" s="57">
        <v>21</v>
      </c>
      <c r="H27" s="12"/>
      <c r="I27" s="12"/>
      <c r="J27" s="12">
        <v>25</v>
      </c>
      <c r="K27" s="12">
        <v>25</v>
      </c>
      <c r="L27" s="12"/>
      <c r="M27" s="12"/>
      <c r="N27" s="12"/>
      <c r="O27" s="12">
        <v>25</v>
      </c>
      <c r="P27" s="12"/>
      <c r="Q27" s="12">
        <v>30</v>
      </c>
      <c r="R27" s="12">
        <v>27</v>
      </c>
      <c r="S27" s="12"/>
      <c r="T27" s="12">
        <v>26</v>
      </c>
      <c r="U27" s="12"/>
      <c r="V27" s="12"/>
      <c r="W27" s="12"/>
      <c r="X27" s="12"/>
      <c r="Y27" s="12"/>
      <c r="Z27" s="13"/>
      <c r="AA27" s="14"/>
      <c r="AB27" s="13">
        <v>27</v>
      </c>
      <c r="AC27" s="13"/>
      <c r="AD27" s="5">
        <v>28</v>
      </c>
      <c r="AE27" s="39"/>
    </row>
    <row r="28" spans="2:31" x14ac:dyDescent="0.25">
      <c r="B28" s="15">
        <v>5</v>
      </c>
      <c r="C28" s="16">
        <v>25</v>
      </c>
      <c r="D28" s="16"/>
      <c r="E28" s="16"/>
      <c r="F28" s="1371"/>
      <c r="G28" s="58">
        <v>23</v>
      </c>
      <c r="H28" s="16"/>
      <c r="I28" s="16"/>
      <c r="J28" s="16">
        <v>29</v>
      </c>
      <c r="K28" s="16"/>
      <c r="L28" s="16"/>
      <c r="M28" s="16"/>
      <c r="N28" s="16"/>
      <c r="O28" s="16"/>
      <c r="P28" s="16"/>
      <c r="Q28" s="16"/>
      <c r="R28" s="16">
        <v>26</v>
      </c>
      <c r="S28" s="16"/>
      <c r="T28" s="16"/>
      <c r="U28" s="16"/>
      <c r="V28" s="16"/>
      <c r="W28" s="16"/>
      <c r="X28" s="16"/>
      <c r="Y28" s="16"/>
      <c r="Z28" s="17"/>
      <c r="AA28" s="18"/>
      <c r="AB28" s="17">
        <v>25</v>
      </c>
      <c r="AC28" s="17"/>
      <c r="AD28" s="40"/>
      <c r="AE28" s="41">
        <f>SUM(C24:AD28)</f>
        <v>2133</v>
      </c>
    </row>
    <row r="29" spans="2:31" x14ac:dyDescent="0.25">
      <c r="B29" s="19">
        <v>6</v>
      </c>
      <c r="C29" s="20">
        <v>30</v>
      </c>
      <c r="D29" s="20">
        <v>29</v>
      </c>
      <c r="E29" s="20">
        <v>27</v>
      </c>
      <c r="F29" s="1367"/>
      <c r="G29" s="59">
        <v>28</v>
      </c>
      <c r="H29" s="20">
        <v>19</v>
      </c>
      <c r="I29" s="20">
        <v>28</v>
      </c>
      <c r="J29" s="20">
        <v>25</v>
      </c>
      <c r="K29" s="20">
        <v>27</v>
      </c>
      <c r="L29" s="20">
        <v>24</v>
      </c>
      <c r="M29" s="20">
        <v>24</v>
      </c>
      <c r="N29" s="20">
        <v>30</v>
      </c>
      <c r="O29" s="20">
        <v>24</v>
      </c>
      <c r="P29" s="20">
        <v>32</v>
      </c>
      <c r="Q29" s="20">
        <v>31</v>
      </c>
      <c r="R29" s="20">
        <v>29</v>
      </c>
      <c r="S29" s="20">
        <v>26</v>
      </c>
      <c r="T29" s="20">
        <v>32</v>
      </c>
      <c r="U29" s="20">
        <v>29</v>
      </c>
      <c r="V29" s="20">
        <v>25</v>
      </c>
      <c r="W29" s="20">
        <v>21</v>
      </c>
      <c r="X29" s="20">
        <v>10</v>
      </c>
      <c r="Y29" s="20">
        <v>11</v>
      </c>
      <c r="Z29" s="21">
        <v>27</v>
      </c>
      <c r="AA29" s="21">
        <v>19</v>
      </c>
      <c r="AB29" s="21">
        <v>32</v>
      </c>
      <c r="AC29" s="21">
        <v>25</v>
      </c>
      <c r="AD29" s="21">
        <v>30</v>
      </c>
      <c r="AE29" s="42"/>
    </row>
    <row r="30" spans="2:31" x14ac:dyDescent="0.25">
      <c r="B30" s="22">
        <v>6</v>
      </c>
      <c r="C30" s="23">
        <v>29</v>
      </c>
      <c r="D30" s="23">
        <v>29</v>
      </c>
      <c r="E30" s="23">
        <v>25</v>
      </c>
      <c r="F30" s="1367"/>
      <c r="G30" s="60">
        <v>30</v>
      </c>
      <c r="H30" s="23">
        <v>21</v>
      </c>
      <c r="I30" s="23">
        <v>28</v>
      </c>
      <c r="J30" s="23">
        <v>25</v>
      </c>
      <c r="K30" s="23">
        <v>28</v>
      </c>
      <c r="L30" s="23">
        <v>19</v>
      </c>
      <c r="M30" s="23">
        <v>17</v>
      </c>
      <c r="N30" s="23">
        <v>30</v>
      </c>
      <c r="O30" s="23">
        <v>23</v>
      </c>
      <c r="P30" s="23">
        <v>32</v>
      </c>
      <c r="Q30" s="23">
        <v>30</v>
      </c>
      <c r="R30" s="23">
        <v>29</v>
      </c>
      <c r="S30" s="23">
        <v>25</v>
      </c>
      <c r="T30" s="23">
        <v>31</v>
      </c>
      <c r="U30" s="23">
        <v>13</v>
      </c>
      <c r="V30" s="23">
        <v>24</v>
      </c>
      <c r="W30" s="23">
        <v>18</v>
      </c>
      <c r="X30" s="23">
        <v>9</v>
      </c>
      <c r="Y30" s="23">
        <v>6</v>
      </c>
      <c r="Z30" s="24"/>
      <c r="AA30" s="24">
        <v>23</v>
      </c>
      <c r="AB30" s="24">
        <v>31</v>
      </c>
      <c r="AC30" s="24">
        <v>26</v>
      </c>
      <c r="AD30" s="24">
        <v>29</v>
      </c>
      <c r="AE30" s="42"/>
    </row>
    <row r="31" spans="2:31" x14ac:dyDescent="0.25">
      <c r="B31" s="22">
        <v>6</v>
      </c>
      <c r="C31" s="23">
        <v>32</v>
      </c>
      <c r="D31" s="23">
        <v>27</v>
      </c>
      <c r="E31" s="23"/>
      <c r="F31" s="1367"/>
      <c r="G31" s="60">
        <v>27</v>
      </c>
      <c r="H31" s="23"/>
      <c r="I31" s="23"/>
      <c r="J31" s="23">
        <v>26</v>
      </c>
      <c r="K31" s="23">
        <v>27</v>
      </c>
      <c r="L31" s="23"/>
      <c r="M31" s="23">
        <v>23</v>
      </c>
      <c r="N31" s="23">
        <v>29</v>
      </c>
      <c r="O31" s="23">
        <v>23</v>
      </c>
      <c r="P31" s="23"/>
      <c r="Q31" s="23">
        <v>30</v>
      </c>
      <c r="R31" s="23">
        <v>25</v>
      </c>
      <c r="S31" s="23">
        <v>17</v>
      </c>
      <c r="T31" s="23">
        <v>29</v>
      </c>
      <c r="U31" s="23"/>
      <c r="V31" s="23"/>
      <c r="W31" s="23"/>
      <c r="X31" s="23">
        <v>7</v>
      </c>
      <c r="Y31" s="23"/>
      <c r="Z31" s="24"/>
      <c r="AA31" s="24"/>
      <c r="AB31" s="24">
        <v>22</v>
      </c>
      <c r="AC31" s="24">
        <v>28</v>
      </c>
      <c r="AD31" s="24">
        <v>29</v>
      </c>
      <c r="AE31" s="42"/>
    </row>
    <row r="32" spans="2:31" x14ac:dyDescent="0.25">
      <c r="B32" s="22">
        <v>6</v>
      </c>
      <c r="C32" s="23">
        <v>33</v>
      </c>
      <c r="D32" s="23"/>
      <c r="E32" s="23"/>
      <c r="F32" s="1367"/>
      <c r="G32" s="66"/>
      <c r="H32" s="23"/>
      <c r="I32" s="23"/>
      <c r="J32" s="23">
        <v>25</v>
      </c>
      <c r="K32" s="23">
        <v>27</v>
      </c>
      <c r="L32" s="23"/>
      <c r="M32" s="23"/>
      <c r="N32" s="23"/>
      <c r="O32" s="23"/>
      <c r="P32" s="23"/>
      <c r="Q32" s="23">
        <v>31</v>
      </c>
      <c r="R32" s="23">
        <v>25</v>
      </c>
      <c r="S32" s="23"/>
      <c r="T32" s="23">
        <v>32</v>
      </c>
      <c r="U32" s="23"/>
      <c r="V32" s="23"/>
      <c r="W32" s="23"/>
      <c r="X32" s="23"/>
      <c r="Y32" s="23"/>
      <c r="Z32" s="24"/>
      <c r="AA32" s="24"/>
      <c r="AB32" s="24">
        <v>29</v>
      </c>
      <c r="AC32" s="24"/>
      <c r="AD32" s="24">
        <v>26</v>
      </c>
      <c r="AE32" s="42"/>
    </row>
    <row r="33" spans="2:31" x14ac:dyDescent="0.25">
      <c r="B33" s="25">
        <v>6</v>
      </c>
      <c r="C33" s="26"/>
      <c r="D33" s="26"/>
      <c r="E33" s="26"/>
      <c r="F33" s="1367"/>
      <c r="G33" s="67"/>
      <c r="H33" s="26"/>
      <c r="I33" s="26"/>
      <c r="J33" s="26">
        <v>25</v>
      </c>
      <c r="K33" s="26"/>
      <c r="L33" s="26"/>
      <c r="M33" s="26"/>
      <c r="N33" s="26"/>
      <c r="O33" s="26"/>
      <c r="P33" s="26"/>
      <c r="Q33" s="26">
        <v>0</v>
      </c>
      <c r="R33" s="26">
        <v>25</v>
      </c>
      <c r="S33" s="26"/>
      <c r="T33" s="26"/>
      <c r="U33" s="26"/>
      <c r="V33" s="26"/>
      <c r="W33" s="26"/>
      <c r="X33" s="26"/>
      <c r="Y33" s="26"/>
      <c r="Z33" s="27"/>
      <c r="AA33" s="27"/>
      <c r="AB33" s="27"/>
      <c r="AC33" s="27"/>
      <c r="AD33" s="27"/>
      <c r="AE33" s="43">
        <f>SUM(C29:AD33)</f>
        <v>2003</v>
      </c>
    </row>
    <row r="34" spans="2:31" x14ac:dyDescent="0.25">
      <c r="B34" s="28">
        <v>7</v>
      </c>
      <c r="C34" s="29">
        <v>31</v>
      </c>
      <c r="D34" s="29">
        <v>30</v>
      </c>
      <c r="E34" s="29">
        <v>32</v>
      </c>
      <c r="F34" s="29">
        <v>26</v>
      </c>
      <c r="G34" s="62">
        <v>25</v>
      </c>
      <c r="H34" s="29">
        <v>24</v>
      </c>
      <c r="I34" s="29">
        <v>25</v>
      </c>
      <c r="J34" s="29">
        <v>30</v>
      </c>
      <c r="K34" s="29">
        <v>29</v>
      </c>
      <c r="L34" s="29">
        <v>25</v>
      </c>
      <c r="M34" s="29">
        <v>27</v>
      </c>
      <c r="N34" s="29">
        <v>25</v>
      </c>
      <c r="O34" s="29">
        <v>27</v>
      </c>
      <c r="P34" s="29">
        <v>31</v>
      </c>
      <c r="Q34" s="29">
        <v>33</v>
      </c>
      <c r="R34" s="29">
        <v>30</v>
      </c>
      <c r="S34" s="29">
        <v>26</v>
      </c>
      <c r="T34" s="29">
        <v>31</v>
      </c>
      <c r="U34" s="29">
        <v>30</v>
      </c>
      <c r="V34" s="29">
        <v>29</v>
      </c>
      <c r="W34" s="29">
        <v>26</v>
      </c>
      <c r="X34" s="29">
        <v>11</v>
      </c>
      <c r="Y34" s="29">
        <v>10</v>
      </c>
      <c r="Z34" s="32">
        <v>26</v>
      </c>
      <c r="AA34" s="31">
        <v>26</v>
      </c>
      <c r="AB34" s="32">
        <v>26</v>
      </c>
      <c r="AC34" s="32">
        <v>23</v>
      </c>
      <c r="AD34" s="32">
        <v>25</v>
      </c>
      <c r="AE34" s="39"/>
    </row>
    <row r="35" spans="2:31" x14ac:dyDescent="0.25">
      <c r="B35" s="8">
        <v>7</v>
      </c>
      <c r="C35" s="3">
        <v>32</v>
      </c>
      <c r="D35" s="3">
        <v>32</v>
      </c>
      <c r="E35" s="3">
        <v>32</v>
      </c>
      <c r="F35" s="3">
        <v>26</v>
      </c>
      <c r="G35" s="57">
        <v>27</v>
      </c>
      <c r="H35" s="3">
        <v>28</v>
      </c>
      <c r="I35" s="3">
        <v>21</v>
      </c>
      <c r="J35" s="3">
        <v>25</v>
      </c>
      <c r="K35" s="3">
        <v>29</v>
      </c>
      <c r="L35" s="3">
        <v>25</v>
      </c>
      <c r="M35" s="3">
        <v>23</v>
      </c>
      <c r="N35" s="3">
        <v>27</v>
      </c>
      <c r="O35" s="3">
        <v>26</v>
      </c>
      <c r="P35" s="3"/>
      <c r="Q35" s="3">
        <v>29</v>
      </c>
      <c r="R35" s="3">
        <v>27</v>
      </c>
      <c r="S35" s="3">
        <v>24</v>
      </c>
      <c r="T35" s="3">
        <v>31</v>
      </c>
      <c r="U35" s="3"/>
      <c r="V35" s="3">
        <v>28</v>
      </c>
      <c r="W35" s="3">
        <v>30</v>
      </c>
      <c r="X35" s="3"/>
      <c r="Y35" s="3"/>
      <c r="Z35" s="5">
        <v>25</v>
      </c>
      <c r="AA35" s="10">
        <v>23</v>
      </c>
      <c r="AB35" s="5">
        <v>29</v>
      </c>
      <c r="AC35" s="5">
        <v>25</v>
      </c>
      <c r="AD35" s="5">
        <v>24</v>
      </c>
      <c r="AE35" s="39"/>
    </row>
    <row r="36" spans="2:31" x14ac:dyDescent="0.25">
      <c r="B36" s="8">
        <v>7</v>
      </c>
      <c r="C36" s="3">
        <v>33</v>
      </c>
      <c r="D36" s="3"/>
      <c r="E36" s="3"/>
      <c r="F36" s="3"/>
      <c r="G36" s="57">
        <v>26</v>
      </c>
      <c r="H36" s="3"/>
      <c r="I36" s="3"/>
      <c r="J36" s="3">
        <v>26</v>
      </c>
      <c r="K36" s="3">
        <v>30</v>
      </c>
      <c r="L36" s="3"/>
      <c r="M36" s="3">
        <v>29</v>
      </c>
      <c r="N36" s="3">
        <v>21</v>
      </c>
      <c r="O36" s="3">
        <v>27</v>
      </c>
      <c r="P36" s="3"/>
      <c r="Q36" s="3">
        <v>30</v>
      </c>
      <c r="R36" s="3">
        <v>29</v>
      </c>
      <c r="S36" s="3"/>
      <c r="T36" s="3">
        <v>28</v>
      </c>
      <c r="U36" s="3"/>
      <c r="V36" s="3"/>
      <c r="W36" s="3"/>
      <c r="X36" s="3"/>
      <c r="Y36" s="3"/>
      <c r="Z36" s="5"/>
      <c r="AA36" s="10"/>
      <c r="AB36" s="5">
        <v>22</v>
      </c>
      <c r="AC36" s="5">
        <v>25</v>
      </c>
      <c r="AD36" s="5">
        <v>26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57">
        <v>27</v>
      </c>
      <c r="H37" s="3"/>
      <c r="I37" s="3"/>
      <c r="J37" s="3">
        <v>25</v>
      </c>
      <c r="K37" s="3">
        <v>28</v>
      </c>
      <c r="L37" s="3"/>
      <c r="M37" s="3"/>
      <c r="N37" s="3"/>
      <c r="O37" s="3"/>
      <c r="P37" s="3"/>
      <c r="Q37" s="3">
        <v>0</v>
      </c>
      <c r="R37" s="3">
        <v>27</v>
      </c>
      <c r="S37" s="3"/>
      <c r="T37" s="3"/>
      <c r="U37" s="3"/>
      <c r="V37" s="3"/>
      <c r="W37" s="3"/>
      <c r="X37" s="3"/>
      <c r="Y37" s="3"/>
      <c r="Z37" s="5"/>
      <c r="AA37" s="5"/>
      <c r="AB37" s="5">
        <v>24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>
        <v>24</v>
      </c>
      <c r="H38" s="16"/>
      <c r="I38" s="16"/>
      <c r="J38" s="16"/>
      <c r="K38" s="16"/>
      <c r="L38" s="16"/>
      <c r="M38" s="16"/>
      <c r="N38" s="16"/>
      <c r="O38" s="16"/>
      <c r="P38" s="16"/>
      <c r="Q38" s="16">
        <v>0</v>
      </c>
      <c r="R38" s="16"/>
      <c r="S38" s="16"/>
      <c r="T38" s="16"/>
      <c r="U38" s="16"/>
      <c r="V38" s="16"/>
      <c r="W38" s="16"/>
      <c r="X38" s="16"/>
      <c r="Y38" s="16">
        <v>5</v>
      </c>
      <c r="Z38" s="17"/>
      <c r="AA38" s="17"/>
      <c r="AB38" s="17"/>
      <c r="AC38" s="17"/>
      <c r="AD38" s="17"/>
      <c r="AE38" s="41">
        <f>SUM(C34:AD38)</f>
        <v>1956</v>
      </c>
    </row>
    <row r="39" spans="2:31" x14ac:dyDescent="0.25">
      <c r="B39" s="19">
        <v>8</v>
      </c>
      <c r="C39" s="20">
        <v>33</v>
      </c>
      <c r="D39" s="20">
        <v>29</v>
      </c>
      <c r="E39" s="20">
        <v>27</v>
      </c>
      <c r="F39" s="20">
        <v>26</v>
      </c>
      <c r="G39" s="59">
        <v>27</v>
      </c>
      <c r="H39" s="20">
        <v>28</v>
      </c>
      <c r="I39" s="20">
        <v>29</v>
      </c>
      <c r="J39" s="20">
        <v>29</v>
      </c>
      <c r="K39" s="20">
        <v>29</v>
      </c>
      <c r="L39" s="20">
        <v>22</v>
      </c>
      <c r="M39" s="20">
        <v>19</v>
      </c>
      <c r="N39" s="20">
        <v>26</v>
      </c>
      <c r="O39" s="20">
        <v>27</v>
      </c>
      <c r="P39" s="20">
        <v>28</v>
      </c>
      <c r="Q39" s="20">
        <v>31</v>
      </c>
      <c r="R39" s="20">
        <v>28</v>
      </c>
      <c r="S39" s="20">
        <v>26</v>
      </c>
      <c r="T39" s="20">
        <v>27</v>
      </c>
      <c r="U39" s="20">
        <v>23</v>
      </c>
      <c r="V39" s="20">
        <v>28</v>
      </c>
      <c r="W39" s="20">
        <v>26</v>
      </c>
      <c r="X39" s="20">
        <v>11</v>
      </c>
      <c r="Y39" s="20">
        <v>8</v>
      </c>
      <c r="Z39" s="21">
        <v>22</v>
      </c>
      <c r="AA39" s="21">
        <v>22</v>
      </c>
      <c r="AB39" s="21">
        <v>25</v>
      </c>
      <c r="AC39" s="21">
        <v>26</v>
      </c>
      <c r="AD39" s="21">
        <v>27</v>
      </c>
      <c r="AE39" s="42"/>
    </row>
    <row r="40" spans="2:31" x14ac:dyDescent="0.25">
      <c r="B40" s="22">
        <v>8</v>
      </c>
      <c r="C40" s="23">
        <v>34</v>
      </c>
      <c r="D40" s="23">
        <v>32</v>
      </c>
      <c r="E40" s="23">
        <v>26</v>
      </c>
      <c r="F40" s="23">
        <v>26</v>
      </c>
      <c r="G40" s="60">
        <v>23</v>
      </c>
      <c r="H40" s="23"/>
      <c r="I40" s="23"/>
      <c r="J40" s="23">
        <v>30</v>
      </c>
      <c r="K40" s="23">
        <v>29</v>
      </c>
      <c r="L40" s="23">
        <v>22</v>
      </c>
      <c r="M40" s="23">
        <v>22</v>
      </c>
      <c r="N40" s="23">
        <v>30</v>
      </c>
      <c r="O40" s="23">
        <v>28</v>
      </c>
      <c r="P40" s="23">
        <v>28</v>
      </c>
      <c r="Q40" s="23">
        <v>32</v>
      </c>
      <c r="R40" s="23">
        <v>27</v>
      </c>
      <c r="S40" s="23">
        <v>26</v>
      </c>
      <c r="T40" s="23">
        <v>26</v>
      </c>
      <c r="U40" s="23">
        <v>19</v>
      </c>
      <c r="V40" s="23">
        <v>20</v>
      </c>
      <c r="W40" s="23">
        <v>17</v>
      </c>
      <c r="X40" s="23"/>
      <c r="Y40" s="23"/>
      <c r="Z40" s="24">
        <v>19</v>
      </c>
      <c r="AA40" s="24">
        <v>20</v>
      </c>
      <c r="AB40" s="24">
        <v>30</v>
      </c>
      <c r="AC40" s="24">
        <v>26</v>
      </c>
      <c r="AD40" s="24">
        <v>31</v>
      </c>
      <c r="AE40" s="42"/>
    </row>
    <row r="41" spans="2:31" x14ac:dyDescent="0.25">
      <c r="B41" s="22">
        <v>8</v>
      </c>
      <c r="C41" s="23">
        <v>34</v>
      </c>
      <c r="D41" s="23"/>
      <c r="E41" s="23"/>
      <c r="F41" s="23">
        <v>26</v>
      </c>
      <c r="G41" s="60">
        <v>25</v>
      </c>
      <c r="H41" s="23"/>
      <c r="I41" s="23"/>
      <c r="J41" s="23">
        <v>28</v>
      </c>
      <c r="K41" s="23">
        <v>27</v>
      </c>
      <c r="L41" s="23"/>
      <c r="M41" s="23">
        <v>19</v>
      </c>
      <c r="N41" s="23">
        <v>27</v>
      </c>
      <c r="O41" s="23">
        <v>27</v>
      </c>
      <c r="P41" s="23"/>
      <c r="Q41" s="23">
        <v>31</v>
      </c>
      <c r="R41" s="23">
        <v>28</v>
      </c>
      <c r="S41" s="23"/>
      <c r="T41" s="23">
        <v>25</v>
      </c>
      <c r="U41" s="23"/>
      <c r="V41" s="23"/>
      <c r="W41" s="23"/>
      <c r="X41" s="23"/>
      <c r="Y41" s="23"/>
      <c r="Z41" s="24"/>
      <c r="AA41" s="24"/>
      <c r="AB41" s="24">
        <v>28</v>
      </c>
      <c r="AC41" s="24"/>
      <c r="AD41" s="24">
        <v>29</v>
      </c>
      <c r="AE41" s="42"/>
    </row>
    <row r="42" spans="2:31" x14ac:dyDescent="0.25">
      <c r="B42" s="22">
        <v>8</v>
      </c>
      <c r="C42" s="23">
        <v>28</v>
      </c>
      <c r="D42" s="23"/>
      <c r="E42" s="23"/>
      <c r="F42" s="23"/>
      <c r="G42" s="60">
        <v>26</v>
      </c>
      <c r="H42" s="23"/>
      <c r="I42" s="23"/>
      <c r="J42" s="23">
        <v>27</v>
      </c>
      <c r="K42" s="23"/>
      <c r="L42" s="23"/>
      <c r="M42" s="23"/>
      <c r="N42" s="23"/>
      <c r="O42" s="23"/>
      <c r="P42" s="23"/>
      <c r="Q42" s="23">
        <v>28</v>
      </c>
      <c r="R42" s="23">
        <v>25</v>
      </c>
      <c r="S42" s="23"/>
      <c r="T42" s="23"/>
      <c r="U42" s="23"/>
      <c r="V42" s="23"/>
      <c r="W42" s="23"/>
      <c r="X42" s="23"/>
      <c r="Y42" s="23"/>
      <c r="Z42" s="24"/>
      <c r="AA42" s="24"/>
      <c r="AB42" s="24">
        <v>27</v>
      </c>
      <c r="AC42" s="24"/>
      <c r="AD42" s="24"/>
      <c r="AE42" s="42"/>
    </row>
    <row r="43" spans="2:31" x14ac:dyDescent="0.25">
      <c r="B43" s="25">
        <v>8</v>
      </c>
      <c r="C43" s="26"/>
      <c r="D43" s="26"/>
      <c r="E43" s="26"/>
      <c r="F43" s="26"/>
      <c r="G43" s="67"/>
      <c r="H43" s="26"/>
      <c r="I43" s="26"/>
      <c r="J43" s="26"/>
      <c r="K43" s="26"/>
      <c r="L43" s="26"/>
      <c r="M43" s="26"/>
      <c r="N43" s="26"/>
      <c r="O43" s="26"/>
      <c r="P43" s="26"/>
      <c r="Q43" s="26">
        <v>0</v>
      </c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1852</v>
      </c>
    </row>
    <row r="44" spans="2:31" x14ac:dyDescent="0.25">
      <c r="B44" s="28">
        <v>9</v>
      </c>
      <c r="C44" s="29">
        <v>31</v>
      </c>
      <c r="D44" s="29">
        <v>28</v>
      </c>
      <c r="E44" s="29">
        <v>29</v>
      </c>
      <c r="F44" s="29">
        <v>26</v>
      </c>
      <c r="G44" s="68">
        <v>25</v>
      </c>
      <c r="H44" s="29">
        <v>17</v>
      </c>
      <c r="I44" s="29">
        <v>27</v>
      </c>
      <c r="J44" s="29">
        <v>25</v>
      </c>
      <c r="K44" s="29">
        <v>27</v>
      </c>
      <c r="L44" s="29">
        <v>18</v>
      </c>
      <c r="M44" s="29">
        <v>22</v>
      </c>
      <c r="N44" s="29">
        <v>25</v>
      </c>
      <c r="O44" s="29">
        <v>27</v>
      </c>
      <c r="P44" s="29">
        <v>24</v>
      </c>
      <c r="Q44" s="29">
        <v>26</v>
      </c>
      <c r="R44" s="29">
        <v>26</v>
      </c>
      <c r="S44" s="29">
        <v>25</v>
      </c>
      <c r="T44" s="29">
        <v>32</v>
      </c>
      <c r="U44" s="29">
        <v>26</v>
      </c>
      <c r="V44" s="29">
        <v>18</v>
      </c>
      <c r="W44" s="29">
        <v>25</v>
      </c>
      <c r="X44" s="29">
        <v>9</v>
      </c>
      <c r="Y44" s="29">
        <v>3</v>
      </c>
      <c r="Z44" s="32">
        <v>26</v>
      </c>
      <c r="AA44" s="31">
        <v>20</v>
      </c>
      <c r="AB44" s="32">
        <v>25</v>
      </c>
      <c r="AC44" s="32">
        <v>25</v>
      </c>
      <c r="AD44" s="32">
        <v>24</v>
      </c>
      <c r="AE44" s="39"/>
    </row>
    <row r="45" spans="2:31" x14ac:dyDescent="0.25">
      <c r="B45" s="8">
        <v>9</v>
      </c>
      <c r="C45" s="3">
        <v>30</v>
      </c>
      <c r="D45" s="3">
        <v>22</v>
      </c>
      <c r="E45" s="3">
        <v>30</v>
      </c>
      <c r="F45" s="3">
        <v>27</v>
      </c>
      <c r="G45" s="57">
        <v>27</v>
      </c>
      <c r="H45" s="3">
        <v>24</v>
      </c>
      <c r="I45" s="3"/>
      <c r="J45" s="3">
        <v>26</v>
      </c>
      <c r="K45" s="3">
        <v>24</v>
      </c>
      <c r="L45" s="3">
        <v>20</v>
      </c>
      <c r="M45" s="3">
        <v>17</v>
      </c>
      <c r="N45" s="3">
        <v>26</v>
      </c>
      <c r="O45" s="3">
        <v>22</v>
      </c>
      <c r="P45" s="3">
        <v>25</v>
      </c>
      <c r="Q45" s="3">
        <v>28</v>
      </c>
      <c r="R45" s="3">
        <v>25</v>
      </c>
      <c r="S45" s="3">
        <v>25</v>
      </c>
      <c r="T45" s="3">
        <v>31</v>
      </c>
      <c r="U45" s="3">
        <v>18</v>
      </c>
      <c r="V45" s="3">
        <v>27</v>
      </c>
      <c r="W45" s="3">
        <v>23</v>
      </c>
      <c r="X45" s="3"/>
      <c r="Y45" s="3"/>
      <c r="Z45" s="5"/>
      <c r="AA45" s="10">
        <v>21</v>
      </c>
      <c r="AB45" s="5">
        <v>28</v>
      </c>
      <c r="AC45" s="5">
        <v>28</v>
      </c>
      <c r="AD45" s="5">
        <v>26</v>
      </c>
      <c r="AE45" s="39"/>
    </row>
    <row r="46" spans="2:31" x14ac:dyDescent="0.25">
      <c r="B46" s="8">
        <v>9</v>
      </c>
      <c r="C46" s="3">
        <v>26</v>
      </c>
      <c r="D46" s="3"/>
      <c r="E46" s="3"/>
      <c r="F46" s="3"/>
      <c r="G46" s="57">
        <v>26</v>
      </c>
      <c r="H46" s="3"/>
      <c r="I46" s="3"/>
      <c r="J46" s="3">
        <v>24</v>
      </c>
      <c r="K46" s="3">
        <v>26</v>
      </c>
      <c r="L46" s="3"/>
      <c r="M46" s="3"/>
      <c r="N46" s="3">
        <v>26</v>
      </c>
      <c r="O46" s="3">
        <v>23</v>
      </c>
      <c r="P46" s="3"/>
      <c r="Q46" s="3">
        <v>25</v>
      </c>
      <c r="R46" s="3">
        <v>26</v>
      </c>
      <c r="S46" s="3"/>
      <c r="T46" s="3">
        <v>26</v>
      </c>
      <c r="U46" s="3"/>
      <c r="V46" s="3"/>
      <c r="W46" s="3"/>
      <c r="X46" s="3"/>
      <c r="Y46" s="3"/>
      <c r="Z46" s="5"/>
      <c r="AA46" s="10"/>
      <c r="AB46" s="5">
        <v>26</v>
      </c>
      <c r="AC46" s="5"/>
      <c r="AD46" s="5">
        <v>24</v>
      </c>
      <c r="AE46" s="39"/>
    </row>
    <row r="47" spans="2:31" x14ac:dyDescent="0.25">
      <c r="B47" s="8">
        <v>9</v>
      </c>
      <c r="C47" s="3">
        <v>24</v>
      </c>
      <c r="D47" s="3"/>
      <c r="E47" s="3"/>
      <c r="F47" s="3"/>
      <c r="G47" s="57">
        <v>27</v>
      </c>
      <c r="H47" s="3"/>
      <c r="I47" s="3"/>
      <c r="J47" s="3">
        <v>27</v>
      </c>
      <c r="K47" s="3"/>
      <c r="L47" s="3"/>
      <c r="M47" s="3"/>
      <c r="N47" s="3"/>
      <c r="O47" s="3"/>
      <c r="P47" s="3"/>
      <c r="Q47" s="3">
        <v>25</v>
      </c>
      <c r="R47" s="3">
        <v>25</v>
      </c>
      <c r="S47" s="3"/>
      <c r="T47" s="3"/>
      <c r="U47" s="3"/>
      <c r="V47" s="3"/>
      <c r="W47" s="3"/>
      <c r="X47" s="3"/>
      <c r="Y47" s="3"/>
      <c r="Z47" s="5"/>
      <c r="AA47" s="10"/>
      <c r="AB47" s="5">
        <v>25</v>
      </c>
      <c r="AC47" s="6"/>
      <c r="AD47" s="5">
        <v>21</v>
      </c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16"/>
      <c r="L48" s="16"/>
      <c r="M48" s="16"/>
      <c r="N48" s="16"/>
      <c r="O48" s="16"/>
      <c r="P48" s="16"/>
      <c r="Q48" s="16">
        <v>0</v>
      </c>
      <c r="R48" s="16"/>
      <c r="S48" s="16"/>
      <c r="T48" s="16"/>
      <c r="U48" s="16"/>
      <c r="V48" s="16"/>
      <c r="W48" s="16"/>
      <c r="X48" s="16"/>
      <c r="Y48" s="44">
        <v>7</v>
      </c>
      <c r="Z48" s="45"/>
      <c r="AA48" s="18"/>
      <c r="AB48" s="17">
        <v>22</v>
      </c>
      <c r="AC48" s="46"/>
      <c r="AD48" s="17"/>
      <c r="AE48" s="41">
        <f>SUM(C44:AD48)</f>
        <v>1742</v>
      </c>
    </row>
    <row r="49" spans="2:31" x14ac:dyDescent="0.25">
      <c r="B49" s="47" t="s">
        <v>28</v>
      </c>
      <c r="C49" s="48">
        <f t="shared" ref="C49:N49" si="2">SUM(C24:C48)</f>
        <v>631</v>
      </c>
      <c r="D49" s="48">
        <f t="shared" si="2"/>
        <v>358</v>
      </c>
      <c r="E49" s="48">
        <f t="shared" si="2"/>
        <v>285</v>
      </c>
      <c r="F49" s="48">
        <f t="shared" si="2"/>
        <v>183</v>
      </c>
      <c r="G49" s="76">
        <f t="shared" si="2"/>
        <v>535</v>
      </c>
      <c r="H49" s="48">
        <f t="shared" si="2"/>
        <v>214</v>
      </c>
      <c r="I49" s="48">
        <f t="shared" si="2"/>
        <v>211</v>
      </c>
      <c r="J49" s="48">
        <f t="shared" si="2"/>
        <v>579</v>
      </c>
      <c r="K49" s="48">
        <f t="shared" si="2"/>
        <v>492</v>
      </c>
      <c r="L49" s="48">
        <f t="shared" si="2"/>
        <v>205</v>
      </c>
      <c r="M49" s="48">
        <f t="shared" si="2"/>
        <v>321</v>
      </c>
      <c r="N49" s="48">
        <f t="shared" si="2"/>
        <v>401</v>
      </c>
      <c r="O49" s="48">
        <v>410</v>
      </c>
      <c r="P49" s="48">
        <f t="shared" ref="P49:AD49" si="3">SUM(P24:P48)</f>
        <v>248</v>
      </c>
      <c r="Q49" s="48">
        <f t="shared" si="3"/>
        <v>560</v>
      </c>
      <c r="R49" s="48">
        <f t="shared" si="3"/>
        <v>585</v>
      </c>
      <c r="S49" s="48">
        <f t="shared" si="3"/>
        <v>274</v>
      </c>
      <c r="T49" s="48">
        <f t="shared" si="3"/>
        <v>495</v>
      </c>
      <c r="U49" s="48">
        <f t="shared" si="3"/>
        <v>189</v>
      </c>
      <c r="V49" s="48">
        <f t="shared" si="3"/>
        <v>263</v>
      </c>
      <c r="W49" s="48">
        <f t="shared" si="3"/>
        <v>261</v>
      </c>
      <c r="X49" s="48">
        <f t="shared" si="3"/>
        <v>69</v>
      </c>
      <c r="Y49" s="48">
        <f t="shared" si="3"/>
        <v>66</v>
      </c>
      <c r="Z49" s="48">
        <f t="shared" si="3"/>
        <v>190</v>
      </c>
      <c r="AA49" s="48">
        <f t="shared" si="3"/>
        <v>238</v>
      </c>
      <c r="AB49" s="48">
        <f t="shared" si="3"/>
        <v>581</v>
      </c>
      <c r="AC49" s="48">
        <f t="shared" si="3"/>
        <v>332</v>
      </c>
      <c r="AD49" s="48">
        <f t="shared" si="3"/>
        <v>510</v>
      </c>
      <c r="AE49" s="48">
        <f>SUM(AE27:AE48)</f>
        <v>9686</v>
      </c>
    </row>
    <row r="50" spans="2:31" x14ac:dyDescent="0.25">
      <c r="B50" s="49">
        <v>10</v>
      </c>
      <c r="C50" s="50">
        <v>27</v>
      </c>
      <c r="D50" s="50">
        <v>24</v>
      </c>
      <c r="E50" s="50">
        <v>26</v>
      </c>
      <c r="F50" s="50">
        <v>23</v>
      </c>
      <c r="G50" s="59">
        <v>25</v>
      </c>
      <c r="H50" s="50">
        <v>20</v>
      </c>
      <c r="I50" s="50">
        <v>20</v>
      </c>
      <c r="J50" s="50">
        <v>18</v>
      </c>
      <c r="K50" s="50">
        <v>27</v>
      </c>
      <c r="L50" s="50">
        <v>24</v>
      </c>
      <c r="M50" s="50">
        <v>25</v>
      </c>
      <c r="N50" s="50">
        <v>33</v>
      </c>
      <c r="O50" s="50">
        <v>25</v>
      </c>
      <c r="P50" s="50">
        <v>19</v>
      </c>
      <c r="Q50" s="50">
        <v>26</v>
      </c>
      <c r="R50" s="50">
        <v>25</v>
      </c>
      <c r="S50" s="50">
        <v>23</v>
      </c>
      <c r="T50" s="50">
        <v>21</v>
      </c>
      <c r="U50" s="50">
        <v>25</v>
      </c>
      <c r="V50" s="50">
        <v>21</v>
      </c>
      <c r="W50" s="50">
        <v>15</v>
      </c>
      <c r="X50" s="50"/>
      <c r="Y50" s="50">
        <v>4</v>
      </c>
      <c r="Z50" s="51"/>
      <c r="AA50" s="51">
        <v>22</v>
      </c>
      <c r="AB50" s="51">
        <v>23</v>
      </c>
      <c r="AC50" s="51">
        <v>28</v>
      </c>
      <c r="AD50" s="51">
        <v>27</v>
      </c>
      <c r="AE50" s="52"/>
    </row>
    <row r="51" spans="2:31" x14ac:dyDescent="0.25">
      <c r="B51" s="22">
        <v>10</v>
      </c>
      <c r="C51" s="23">
        <v>23</v>
      </c>
      <c r="D51" s="23"/>
      <c r="E51" s="23"/>
      <c r="F51" s="23">
        <v>26</v>
      </c>
      <c r="G51" s="60">
        <v>21</v>
      </c>
      <c r="H51" s="23"/>
      <c r="I51" s="23"/>
      <c r="J51" s="23">
        <v>30</v>
      </c>
      <c r="K51" s="23"/>
      <c r="L51" s="23"/>
      <c r="M51" s="23"/>
      <c r="N51" s="23"/>
      <c r="O51" s="23">
        <v>23</v>
      </c>
      <c r="P51" s="23"/>
      <c r="Q51" s="23">
        <v>25</v>
      </c>
      <c r="R51" s="23">
        <v>26</v>
      </c>
      <c r="S51" s="23">
        <v>23</v>
      </c>
      <c r="T51" s="23">
        <v>24</v>
      </c>
      <c r="U51" s="23"/>
      <c r="V51" s="23"/>
      <c r="W51" s="23"/>
      <c r="X51" s="23"/>
      <c r="Y51" s="23"/>
      <c r="Z51" s="24"/>
      <c r="AA51" s="24"/>
      <c r="AB51" s="24">
        <v>24</v>
      </c>
      <c r="AC51" s="24">
        <v>29</v>
      </c>
      <c r="AD51" s="24">
        <v>27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25</v>
      </c>
      <c r="K52" s="26"/>
      <c r="L52" s="26"/>
      <c r="M52" s="26"/>
      <c r="N52" s="26"/>
      <c r="O52" s="26"/>
      <c r="P52" s="26"/>
      <c r="Q52" s="26">
        <v>25</v>
      </c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/>
      <c r="AC52" s="27"/>
      <c r="AD52" s="27"/>
      <c r="AE52" s="53">
        <f>SUM(C50:AD52)</f>
        <v>972</v>
      </c>
    </row>
    <row r="53" spans="2:31" x14ac:dyDescent="0.25">
      <c r="B53" s="28">
        <v>11</v>
      </c>
      <c r="C53" s="29">
        <v>32</v>
      </c>
      <c r="D53" s="29">
        <v>22</v>
      </c>
      <c r="E53" s="29">
        <v>20</v>
      </c>
      <c r="F53" s="29">
        <v>25</v>
      </c>
      <c r="G53" s="57">
        <v>35</v>
      </c>
      <c r="H53" s="29">
        <v>23</v>
      </c>
      <c r="I53" s="29">
        <v>19</v>
      </c>
      <c r="J53" s="29">
        <v>26</v>
      </c>
      <c r="K53" s="29">
        <v>30</v>
      </c>
      <c r="L53" s="29">
        <v>23</v>
      </c>
      <c r="M53" s="29">
        <v>19</v>
      </c>
      <c r="N53" s="29">
        <v>30</v>
      </c>
      <c r="O53" s="29">
        <v>25</v>
      </c>
      <c r="P53" s="29">
        <v>30</v>
      </c>
      <c r="Q53" s="29">
        <v>27</v>
      </c>
      <c r="R53" s="29">
        <v>24</v>
      </c>
      <c r="S53" s="29">
        <v>24</v>
      </c>
      <c r="T53" s="29">
        <v>28</v>
      </c>
      <c r="U53" s="29">
        <v>26</v>
      </c>
      <c r="V53" s="29">
        <v>16</v>
      </c>
      <c r="W53" s="29">
        <v>20</v>
      </c>
      <c r="X53" s="29"/>
      <c r="Y53" s="29">
        <v>2</v>
      </c>
      <c r="Z53" s="32">
        <v>16</v>
      </c>
      <c r="AA53" s="31">
        <v>19</v>
      </c>
      <c r="AB53" s="32">
        <v>29</v>
      </c>
      <c r="AC53" s="32">
        <v>23</v>
      </c>
      <c r="AD53" s="32">
        <v>25</v>
      </c>
      <c r="AE53" s="39"/>
    </row>
    <row r="54" spans="2:31" x14ac:dyDescent="0.25">
      <c r="B54" s="8">
        <v>11</v>
      </c>
      <c r="C54" s="3">
        <v>27</v>
      </c>
      <c r="D54" s="3"/>
      <c r="E54" s="3">
        <v>19</v>
      </c>
      <c r="F54" s="3">
        <v>25</v>
      </c>
      <c r="G54" s="72"/>
      <c r="H54" s="3"/>
      <c r="I54" s="3"/>
      <c r="J54" s="3">
        <v>20</v>
      </c>
      <c r="K54" s="3"/>
      <c r="L54" s="3">
        <v>13</v>
      </c>
      <c r="M54" s="3"/>
      <c r="N54" s="3"/>
      <c r="O54" s="3"/>
      <c r="P54" s="3"/>
      <c r="Q54" s="3">
        <v>27</v>
      </c>
      <c r="R54" s="3">
        <v>13</v>
      </c>
      <c r="S54" s="3">
        <v>15</v>
      </c>
      <c r="T54" s="3">
        <v>23</v>
      </c>
      <c r="U54" s="3"/>
      <c r="V54" s="3"/>
      <c r="W54" s="3"/>
      <c r="X54" s="3"/>
      <c r="Y54" s="3"/>
      <c r="Z54" s="5"/>
      <c r="AA54" s="10"/>
      <c r="AB54" s="5">
        <v>31</v>
      </c>
      <c r="AC54" s="5">
        <v>22</v>
      </c>
      <c r="AD54" s="5">
        <v>23</v>
      </c>
      <c r="AE54" s="39"/>
    </row>
    <row r="55" spans="2:31" x14ac:dyDescent="0.25">
      <c r="B55" s="11">
        <v>11</v>
      </c>
      <c r="C55" s="12"/>
      <c r="D55" s="12"/>
      <c r="E55" s="12"/>
      <c r="F55" s="12">
        <v>22</v>
      </c>
      <c r="G55" s="72"/>
      <c r="H55" s="12"/>
      <c r="I55" s="12"/>
      <c r="J55" s="12"/>
      <c r="K55" s="12"/>
      <c r="L55" s="12"/>
      <c r="M55" s="12"/>
      <c r="N55" s="12"/>
      <c r="O55" s="12"/>
      <c r="P55" s="12"/>
      <c r="Q55" s="12">
        <v>0</v>
      </c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6">
        <v>1</v>
      </c>
      <c r="J56" s="16"/>
      <c r="K56" s="16"/>
      <c r="L56" s="16"/>
      <c r="M56" s="16"/>
      <c r="N56" s="16"/>
      <c r="O56" s="16"/>
      <c r="P56" s="16"/>
      <c r="Q56" s="16">
        <v>0</v>
      </c>
      <c r="R56" s="16"/>
      <c r="S56" s="16"/>
      <c r="T56" s="16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920</v>
      </c>
    </row>
    <row r="57" spans="2:31" x14ac:dyDescent="0.25">
      <c r="B57" s="37" t="s">
        <v>30</v>
      </c>
      <c r="C57" s="38">
        <f>SUM(C51:C56)</f>
        <v>82</v>
      </c>
      <c r="D57" s="38">
        <f t="shared" ref="D57:AD57" si="4">SUM(D50:D56)</f>
        <v>46</v>
      </c>
      <c r="E57" s="38">
        <f t="shared" si="4"/>
        <v>65</v>
      </c>
      <c r="F57" s="38">
        <f t="shared" si="4"/>
        <v>146</v>
      </c>
      <c r="G57" s="73">
        <f t="shared" si="4"/>
        <v>81</v>
      </c>
      <c r="H57" s="38">
        <f t="shared" si="4"/>
        <v>43</v>
      </c>
      <c r="I57" s="38">
        <f t="shared" si="4"/>
        <v>40</v>
      </c>
      <c r="J57" s="38">
        <f t="shared" si="4"/>
        <v>119</v>
      </c>
      <c r="K57" s="38">
        <f t="shared" si="4"/>
        <v>57</v>
      </c>
      <c r="L57" s="38">
        <f t="shared" si="4"/>
        <v>60</v>
      </c>
      <c r="M57" s="38">
        <f t="shared" si="4"/>
        <v>44</v>
      </c>
      <c r="N57" s="38">
        <f t="shared" si="4"/>
        <v>63</v>
      </c>
      <c r="O57" s="38">
        <f t="shared" si="4"/>
        <v>73</v>
      </c>
      <c r="P57" s="38">
        <f t="shared" si="4"/>
        <v>49</v>
      </c>
      <c r="Q57" s="38">
        <f t="shared" si="4"/>
        <v>130</v>
      </c>
      <c r="R57" s="38">
        <f t="shared" si="4"/>
        <v>88</v>
      </c>
      <c r="S57" s="38">
        <f t="shared" si="4"/>
        <v>85</v>
      </c>
      <c r="T57" s="38">
        <f t="shared" si="4"/>
        <v>96</v>
      </c>
      <c r="U57" s="38">
        <f t="shared" si="4"/>
        <v>51</v>
      </c>
      <c r="V57" s="38">
        <f t="shared" si="4"/>
        <v>37</v>
      </c>
      <c r="W57" s="38">
        <f t="shared" si="4"/>
        <v>35</v>
      </c>
      <c r="X57" s="38">
        <f t="shared" si="4"/>
        <v>0</v>
      </c>
      <c r="Y57" s="38">
        <f t="shared" si="4"/>
        <v>6</v>
      </c>
      <c r="Z57" s="38">
        <f t="shared" si="4"/>
        <v>16</v>
      </c>
      <c r="AA57" s="38">
        <f t="shared" si="4"/>
        <v>42</v>
      </c>
      <c r="AB57" s="38">
        <f t="shared" si="4"/>
        <v>107</v>
      </c>
      <c r="AC57" s="38">
        <f t="shared" si="4"/>
        <v>102</v>
      </c>
      <c r="AD57" s="38">
        <f t="shared" si="4"/>
        <v>102</v>
      </c>
      <c r="AE57" s="38">
        <f>SUM(AE51:AE56)</f>
        <v>1892</v>
      </c>
    </row>
    <row r="58" spans="2:31" x14ac:dyDescent="0.25">
      <c r="G58"/>
    </row>
    <row r="59" spans="2:31" x14ac:dyDescent="0.25">
      <c r="B59" s="55"/>
      <c r="C59" s="55">
        <f t="shared" ref="C59:AD59" si="5">C23+C49+C57</f>
        <v>1226</v>
      </c>
      <c r="D59" s="55">
        <f t="shared" si="5"/>
        <v>795</v>
      </c>
      <c r="E59" s="55">
        <f t="shared" si="5"/>
        <v>646</v>
      </c>
      <c r="F59" s="55">
        <f t="shared" si="5"/>
        <v>329</v>
      </c>
      <c r="G59" s="55">
        <f t="shared" si="5"/>
        <v>1162</v>
      </c>
      <c r="H59" s="55">
        <f t="shared" si="5"/>
        <v>453</v>
      </c>
      <c r="I59" s="55">
        <f t="shared" si="5"/>
        <v>475</v>
      </c>
      <c r="J59" s="55">
        <f t="shared" si="5"/>
        <v>1213</v>
      </c>
      <c r="K59" s="55">
        <f t="shared" si="5"/>
        <v>884</v>
      </c>
      <c r="L59" s="55">
        <f t="shared" si="5"/>
        <v>434</v>
      </c>
      <c r="M59" s="55">
        <f t="shared" si="5"/>
        <v>638</v>
      </c>
      <c r="N59" s="55">
        <f t="shared" si="5"/>
        <v>813</v>
      </c>
      <c r="O59" s="55">
        <f t="shared" si="5"/>
        <v>815</v>
      </c>
      <c r="P59" s="55">
        <f t="shared" si="5"/>
        <v>506</v>
      </c>
      <c r="Q59" s="55">
        <f t="shared" si="5"/>
        <v>1237</v>
      </c>
      <c r="R59" s="55">
        <f t="shared" si="5"/>
        <v>1231</v>
      </c>
      <c r="S59" s="55">
        <f t="shared" si="5"/>
        <v>579</v>
      </c>
      <c r="T59" s="55">
        <f t="shared" si="5"/>
        <v>1091</v>
      </c>
      <c r="U59" s="55">
        <f t="shared" si="5"/>
        <v>403</v>
      </c>
      <c r="V59" s="55">
        <f t="shared" si="5"/>
        <v>517</v>
      </c>
      <c r="W59" s="55">
        <f t="shared" si="5"/>
        <v>603</v>
      </c>
      <c r="X59" s="55">
        <f t="shared" si="5"/>
        <v>126</v>
      </c>
      <c r="Y59" s="55">
        <f t="shared" si="5"/>
        <v>122</v>
      </c>
      <c r="Z59" s="55">
        <f t="shared" si="5"/>
        <v>398</v>
      </c>
      <c r="AA59" s="55">
        <f t="shared" si="5"/>
        <v>514</v>
      </c>
      <c r="AB59" s="55">
        <f t="shared" si="5"/>
        <v>1181</v>
      </c>
      <c r="AC59" s="55">
        <f t="shared" si="5"/>
        <v>736</v>
      </c>
      <c r="AD59" s="55">
        <f t="shared" si="5"/>
        <v>1107</v>
      </c>
      <c r="AE59" s="55">
        <f>SUM(C59:AD59)</f>
        <v>20234</v>
      </c>
    </row>
    <row r="60" spans="2:31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 t="s">
        <v>46</v>
      </c>
      <c r="Z60" s="55"/>
      <c r="AA60" s="55"/>
      <c r="AB60" s="55"/>
      <c r="AC60" s="55"/>
      <c r="AD60" s="55"/>
      <c r="AE60" s="5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0833333333333337" right="0.70833333333333337" top="0.74791666666666667" bottom="0.74791666666666667" header="0.51180555555555551" footer="0.51180555555555551"/>
  <pageSetup paperSize="9" firstPageNumber="0" fitToHeight="2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4"/>
  <sheetViews>
    <sheetView workbookViewId="0">
      <pane xSplit="1" ySplit="2" topLeftCell="B30" activePane="bottomRight" state="frozen"/>
      <selection pane="topRight" activeCell="B1" sqref="B1"/>
      <selection pane="bottomLeft" activeCell="A30" sqref="A30"/>
      <selection pane="bottomRight" activeCell="N50" sqref="N50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6" width="5" customWidth="1"/>
    <col min="7" max="7" width="5" style="74" customWidth="1"/>
    <col min="8" max="9" width="4.42578125" customWidth="1"/>
    <col min="10" max="10" width="5.85546875" customWidth="1"/>
    <col min="11" max="22" width="5.42578125" customWidth="1"/>
    <col min="23" max="23" width="4.42578125" customWidth="1"/>
    <col min="24" max="24" width="5.5703125" customWidth="1"/>
    <col min="25" max="25" width="5.42578125" customWidth="1"/>
    <col min="26" max="27" width="4" customWidth="1"/>
    <col min="28" max="28" width="5" customWidth="1"/>
    <col min="29" max="29" width="4" customWidth="1"/>
    <col min="30" max="30" width="5" customWidth="1"/>
  </cols>
  <sheetData>
    <row r="1" spans="2:31" x14ac:dyDescent="0.25">
      <c r="B1" s="1363" t="s">
        <v>47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77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30</v>
      </c>
      <c r="D3" s="3">
        <v>33</v>
      </c>
      <c r="E3" s="3">
        <v>28</v>
      </c>
      <c r="F3" s="1365"/>
      <c r="G3" s="57">
        <v>32</v>
      </c>
      <c r="H3" s="3">
        <v>27</v>
      </c>
      <c r="I3" s="3">
        <v>32</v>
      </c>
      <c r="J3" s="3">
        <v>30</v>
      </c>
      <c r="K3" s="3">
        <v>30</v>
      </c>
      <c r="L3" s="3">
        <v>27</v>
      </c>
      <c r="M3" s="3">
        <v>29</v>
      </c>
      <c r="N3" s="3">
        <v>32</v>
      </c>
      <c r="O3" s="3">
        <v>30</v>
      </c>
      <c r="P3" s="3">
        <v>31</v>
      </c>
      <c r="Q3" s="3">
        <v>30</v>
      </c>
      <c r="R3" s="3">
        <v>36</v>
      </c>
      <c r="S3" s="3">
        <v>26</v>
      </c>
      <c r="T3" s="3">
        <v>33</v>
      </c>
      <c r="U3" s="3">
        <v>29</v>
      </c>
      <c r="V3" s="3">
        <v>34</v>
      </c>
      <c r="W3" s="3">
        <v>22</v>
      </c>
      <c r="X3" s="3">
        <v>12</v>
      </c>
      <c r="Y3" s="3">
        <v>9</v>
      </c>
      <c r="Z3" s="5">
        <v>36</v>
      </c>
      <c r="AA3" s="10">
        <v>34</v>
      </c>
      <c r="AB3" s="5">
        <v>30</v>
      </c>
      <c r="AC3" s="5">
        <v>30</v>
      </c>
      <c r="AD3" s="5">
        <v>34</v>
      </c>
      <c r="AE3" s="1366">
        <f>SUM(C3:AD7)</f>
        <v>2575</v>
      </c>
    </row>
    <row r="4" spans="2:31" x14ac:dyDescent="0.25">
      <c r="B4" s="8">
        <v>1</v>
      </c>
      <c r="C4" s="3">
        <v>30</v>
      </c>
      <c r="D4" s="3">
        <v>33</v>
      </c>
      <c r="E4" s="3">
        <v>28</v>
      </c>
      <c r="F4" s="1365"/>
      <c r="G4" s="57">
        <v>31</v>
      </c>
      <c r="H4" s="3">
        <v>27</v>
      </c>
      <c r="I4" s="3">
        <v>32</v>
      </c>
      <c r="J4" s="3">
        <v>30</v>
      </c>
      <c r="K4" s="3">
        <v>30</v>
      </c>
      <c r="L4" s="3">
        <v>27</v>
      </c>
      <c r="M4" s="3">
        <v>29</v>
      </c>
      <c r="N4" s="3">
        <v>32</v>
      </c>
      <c r="O4" s="3">
        <v>30</v>
      </c>
      <c r="P4" s="3">
        <v>31</v>
      </c>
      <c r="Q4" s="3">
        <v>30</v>
      </c>
      <c r="R4" s="3">
        <v>36</v>
      </c>
      <c r="S4" s="3">
        <v>26</v>
      </c>
      <c r="T4" s="3">
        <v>32</v>
      </c>
      <c r="U4" s="3"/>
      <c r="V4" s="3">
        <v>34</v>
      </c>
      <c r="W4" s="3">
        <v>24</v>
      </c>
      <c r="X4" s="3"/>
      <c r="Y4" s="3"/>
      <c r="Z4" s="5">
        <v>0</v>
      </c>
      <c r="AA4" s="10">
        <v>34</v>
      </c>
      <c r="AB4" s="5">
        <v>31</v>
      </c>
      <c r="AC4" s="5">
        <v>30</v>
      </c>
      <c r="AD4" s="5">
        <v>34</v>
      </c>
      <c r="AE4" s="1366"/>
    </row>
    <row r="5" spans="2:31" x14ac:dyDescent="0.25">
      <c r="B5" s="8">
        <v>1</v>
      </c>
      <c r="C5" s="3">
        <v>30</v>
      </c>
      <c r="D5" s="3">
        <v>33</v>
      </c>
      <c r="E5" s="3">
        <v>28</v>
      </c>
      <c r="F5" s="1365"/>
      <c r="G5" s="57">
        <v>31</v>
      </c>
      <c r="H5" s="3"/>
      <c r="I5" s="3">
        <v>32</v>
      </c>
      <c r="J5" s="3">
        <v>30</v>
      </c>
      <c r="K5" s="3">
        <v>30</v>
      </c>
      <c r="L5" s="3"/>
      <c r="M5" s="3">
        <v>29</v>
      </c>
      <c r="N5" s="3">
        <v>32</v>
      </c>
      <c r="O5" s="3">
        <v>30</v>
      </c>
      <c r="P5" s="3">
        <v>28</v>
      </c>
      <c r="Q5" s="3">
        <v>30</v>
      </c>
      <c r="R5" s="3">
        <v>36</v>
      </c>
      <c r="S5" s="3">
        <v>26</v>
      </c>
      <c r="T5" s="3">
        <v>32</v>
      </c>
      <c r="U5" s="3"/>
      <c r="V5" s="3"/>
      <c r="W5" s="3">
        <v>28</v>
      </c>
      <c r="X5" s="3"/>
      <c r="Y5" s="3"/>
      <c r="Z5" s="5"/>
      <c r="AA5" s="10"/>
      <c r="AB5" s="5">
        <v>31</v>
      </c>
      <c r="AC5" s="5">
        <v>30</v>
      </c>
      <c r="AD5" s="5">
        <v>34</v>
      </c>
      <c r="AE5" s="1366"/>
    </row>
    <row r="6" spans="2:31" x14ac:dyDescent="0.25">
      <c r="B6" s="11">
        <v>1</v>
      </c>
      <c r="C6" s="12">
        <v>31</v>
      </c>
      <c r="D6" s="12">
        <v>33</v>
      </c>
      <c r="E6" s="12"/>
      <c r="F6" s="1365"/>
      <c r="G6" s="57">
        <v>31</v>
      </c>
      <c r="H6" s="12"/>
      <c r="I6" s="12"/>
      <c r="J6" s="12">
        <v>30</v>
      </c>
      <c r="K6" s="12">
        <v>30</v>
      </c>
      <c r="L6" s="12"/>
      <c r="M6" s="12"/>
      <c r="N6" s="12"/>
      <c r="O6" s="12"/>
      <c r="P6" s="12"/>
      <c r="Q6" s="12">
        <v>30</v>
      </c>
      <c r="R6" s="12">
        <v>36</v>
      </c>
      <c r="S6" s="12"/>
      <c r="T6" s="12">
        <v>32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34</v>
      </c>
      <c r="AE6" s="1366"/>
    </row>
    <row r="7" spans="2:31" x14ac:dyDescent="0.25">
      <c r="B7" s="15">
        <v>1</v>
      </c>
      <c r="C7" s="16">
        <v>31</v>
      </c>
      <c r="D7" s="16"/>
      <c r="E7" s="16"/>
      <c r="F7" s="1365"/>
      <c r="G7" s="58"/>
      <c r="H7" s="16"/>
      <c r="I7" s="16"/>
      <c r="J7" s="16">
        <v>30</v>
      </c>
      <c r="K7" s="16"/>
      <c r="L7" s="16"/>
      <c r="M7" s="16"/>
      <c r="N7" s="16"/>
      <c r="O7" s="16"/>
      <c r="P7" s="16"/>
      <c r="Q7" s="16">
        <v>30</v>
      </c>
      <c r="R7" s="16">
        <v>36</v>
      </c>
      <c r="S7" s="16"/>
      <c r="T7" s="16">
        <v>32</v>
      </c>
      <c r="U7" s="16"/>
      <c r="V7" s="16"/>
      <c r="W7" s="16"/>
      <c r="X7" s="16"/>
      <c r="Y7" s="16"/>
      <c r="Z7" s="17"/>
      <c r="AA7" s="18"/>
      <c r="AB7" s="17">
        <v>31</v>
      </c>
      <c r="AC7" s="17"/>
      <c r="AD7" s="17"/>
      <c r="AE7" s="1366"/>
    </row>
    <row r="8" spans="2:31" x14ac:dyDescent="0.25">
      <c r="B8" s="19">
        <v>2</v>
      </c>
      <c r="C8" s="20">
        <v>26</v>
      </c>
      <c r="D8" s="20">
        <v>31</v>
      </c>
      <c r="E8" s="20">
        <v>25</v>
      </c>
      <c r="F8" s="1367"/>
      <c r="G8" s="59">
        <v>33</v>
      </c>
      <c r="H8" s="20">
        <v>28</v>
      </c>
      <c r="I8" s="20">
        <v>27</v>
      </c>
      <c r="J8" s="20">
        <v>27</v>
      </c>
      <c r="K8" s="20">
        <v>29</v>
      </c>
      <c r="L8" s="20">
        <v>17</v>
      </c>
      <c r="M8" s="20">
        <v>24</v>
      </c>
      <c r="N8" s="20">
        <v>32</v>
      </c>
      <c r="O8" s="20">
        <v>27</v>
      </c>
      <c r="P8" s="20">
        <v>25</v>
      </c>
      <c r="Q8" s="20">
        <v>27</v>
      </c>
      <c r="R8" s="20">
        <v>30</v>
      </c>
      <c r="S8" s="20">
        <v>27</v>
      </c>
      <c r="T8" s="20">
        <v>26</v>
      </c>
      <c r="U8" s="20">
        <v>31</v>
      </c>
      <c r="V8" s="20">
        <v>27</v>
      </c>
      <c r="W8" s="20">
        <v>24</v>
      </c>
      <c r="X8" s="20">
        <v>10</v>
      </c>
      <c r="Y8" s="20">
        <v>13</v>
      </c>
      <c r="Z8" s="21">
        <v>27</v>
      </c>
      <c r="AA8" s="21">
        <v>31</v>
      </c>
      <c r="AB8" s="21">
        <v>30</v>
      </c>
      <c r="AC8" s="21">
        <v>25</v>
      </c>
      <c r="AD8" s="21">
        <v>31</v>
      </c>
      <c r="AE8" s="1368">
        <f>SUM(C8:AD12)</f>
        <v>2221</v>
      </c>
    </row>
    <row r="9" spans="2:31" x14ac:dyDescent="0.25">
      <c r="B9" s="22">
        <v>2</v>
      </c>
      <c r="C9" s="23">
        <v>26</v>
      </c>
      <c r="D9" s="23">
        <v>28</v>
      </c>
      <c r="E9" s="23">
        <v>28</v>
      </c>
      <c r="F9" s="1367"/>
      <c r="G9" s="60">
        <v>33</v>
      </c>
      <c r="H9" s="23">
        <v>28</v>
      </c>
      <c r="I9" s="23">
        <v>29</v>
      </c>
      <c r="J9" s="23">
        <v>26</v>
      </c>
      <c r="K9" s="23">
        <v>29</v>
      </c>
      <c r="L9" s="23">
        <v>17</v>
      </c>
      <c r="M9" s="23">
        <v>29</v>
      </c>
      <c r="N9" s="23">
        <v>29</v>
      </c>
      <c r="O9" s="23">
        <v>28</v>
      </c>
      <c r="P9" s="23">
        <v>26</v>
      </c>
      <c r="Q9" s="23">
        <v>25</v>
      </c>
      <c r="R9" s="23">
        <v>30</v>
      </c>
      <c r="S9" s="23">
        <v>28</v>
      </c>
      <c r="T9" s="23">
        <v>32</v>
      </c>
      <c r="U9" s="23"/>
      <c r="V9" s="23">
        <v>27</v>
      </c>
      <c r="W9" s="23">
        <v>25</v>
      </c>
      <c r="X9" s="23">
        <v>9</v>
      </c>
      <c r="Y9" s="23"/>
      <c r="Z9" s="24">
        <v>27</v>
      </c>
      <c r="AA9" s="24">
        <v>33</v>
      </c>
      <c r="AB9" s="24">
        <v>32</v>
      </c>
      <c r="AC9" s="24">
        <v>25</v>
      </c>
      <c r="AD9" s="24">
        <v>33</v>
      </c>
      <c r="AE9" s="1368"/>
    </row>
    <row r="10" spans="2:31" x14ac:dyDescent="0.25">
      <c r="B10" s="22">
        <v>2</v>
      </c>
      <c r="C10" s="23">
        <v>27</v>
      </c>
      <c r="D10" s="23">
        <v>28</v>
      </c>
      <c r="E10" s="23">
        <v>26</v>
      </c>
      <c r="F10" s="1367"/>
      <c r="G10" s="60">
        <v>32</v>
      </c>
      <c r="H10" s="23"/>
      <c r="I10" s="23"/>
      <c r="J10" s="23">
        <v>29</v>
      </c>
      <c r="K10" s="23">
        <v>28</v>
      </c>
      <c r="L10" s="23"/>
      <c r="M10" s="23">
        <v>16</v>
      </c>
      <c r="N10" s="23">
        <v>28</v>
      </c>
      <c r="O10" s="23">
        <v>28</v>
      </c>
      <c r="P10" s="23"/>
      <c r="Q10" s="23">
        <v>28</v>
      </c>
      <c r="R10" s="23">
        <v>31</v>
      </c>
      <c r="S10" s="23"/>
      <c r="T10" s="23">
        <v>26</v>
      </c>
      <c r="U10" s="23"/>
      <c r="V10" s="23"/>
      <c r="W10" s="23">
        <v>22</v>
      </c>
      <c r="X10" s="23"/>
      <c r="Y10" s="23"/>
      <c r="Z10" s="24"/>
      <c r="AA10" s="24"/>
      <c r="AB10" s="24">
        <v>29</v>
      </c>
      <c r="AC10" s="24">
        <v>20</v>
      </c>
      <c r="AD10" s="24">
        <v>32</v>
      </c>
      <c r="AE10" s="1368"/>
    </row>
    <row r="11" spans="2:31" x14ac:dyDescent="0.25">
      <c r="B11" s="22">
        <v>2</v>
      </c>
      <c r="C11" s="23">
        <v>24</v>
      </c>
      <c r="D11" s="23"/>
      <c r="E11" s="23"/>
      <c r="F11" s="1367"/>
      <c r="G11" s="60">
        <v>31</v>
      </c>
      <c r="H11" s="23"/>
      <c r="I11" s="23"/>
      <c r="J11" s="23">
        <v>27</v>
      </c>
      <c r="K11" s="23"/>
      <c r="L11" s="23"/>
      <c r="M11" s="23"/>
      <c r="N11" s="23"/>
      <c r="O11" s="23"/>
      <c r="P11" s="23"/>
      <c r="Q11" s="23">
        <v>27</v>
      </c>
      <c r="R11" s="23">
        <v>30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>
        <v>23</v>
      </c>
      <c r="D12" s="26"/>
      <c r="E12" s="26"/>
      <c r="F12" s="1367"/>
      <c r="G12" s="64"/>
      <c r="H12" s="26"/>
      <c r="I12" s="26"/>
      <c r="J12" s="26">
        <v>25</v>
      </c>
      <c r="K12" s="26"/>
      <c r="L12" s="26"/>
      <c r="M12" s="26"/>
      <c r="N12" s="26"/>
      <c r="O12" s="26"/>
      <c r="P12" s="26"/>
      <c r="Q12" s="26">
        <v>31</v>
      </c>
      <c r="R12" s="26">
        <v>31</v>
      </c>
      <c r="S12" s="26"/>
      <c r="T12" s="26">
        <v>25</v>
      </c>
      <c r="U12" s="26"/>
      <c r="V12" s="26"/>
      <c r="W12" s="26"/>
      <c r="X12" s="26"/>
      <c r="Y12" s="26">
        <v>4</v>
      </c>
      <c r="Z12" s="27"/>
      <c r="AA12" s="27"/>
      <c r="AB12" s="27">
        <v>28</v>
      </c>
      <c r="AC12" s="27"/>
      <c r="AD12" s="27"/>
      <c r="AE12" s="1368"/>
    </row>
    <row r="13" spans="2:31" x14ac:dyDescent="0.25">
      <c r="B13" s="28">
        <v>3</v>
      </c>
      <c r="C13" s="29">
        <v>31</v>
      </c>
      <c r="D13" s="29">
        <v>34</v>
      </c>
      <c r="E13" s="29">
        <v>27</v>
      </c>
      <c r="F13" s="1367"/>
      <c r="G13" s="68">
        <v>31</v>
      </c>
      <c r="H13" s="29">
        <v>27</v>
      </c>
      <c r="I13" s="29">
        <v>28</v>
      </c>
      <c r="J13" s="29">
        <v>28</v>
      </c>
      <c r="K13" s="29">
        <v>30</v>
      </c>
      <c r="L13" s="29">
        <v>25</v>
      </c>
      <c r="M13" s="29">
        <v>30</v>
      </c>
      <c r="N13" s="29">
        <v>31</v>
      </c>
      <c r="O13" s="29">
        <v>26</v>
      </c>
      <c r="P13" s="29">
        <v>23</v>
      </c>
      <c r="Q13" s="29">
        <v>31</v>
      </c>
      <c r="R13" s="29">
        <v>30</v>
      </c>
      <c r="S13" s="29">
        <v>26</v>
      </c>
      <c r="T13" s="29">
        <v>26</v>
      </c>
      <c r="U13" s="29">
        <v>29</v>
      </c>
      <c r="V13" s="29">
        <v>31</v>
      </c>
      <c r="W13" s="29">
        <v>29</v>
      </c>
      <c r="X13" s="29">
        <v>15</v>
      </c>
      <c r="Y13" s="29">
        <v>7</v>
      </c>
      <c r="Z13" s="30">
        <v>21</v>
      </c>
      <c r="AA13" s="31">
        <v>23</v>
      </c>
      <c r="AB13" s="32">
        <v>24</v>
      </c>
      <c r="AC13" s="32">
        <v>25</v>
      </c>
      <c r="AD13" s="32">
        <v>31</v>
      </c>
      <c r="AE13" s="1370">
        <f>SUM(C13:AD17)</f>
        <v>2107</v>
      </c>
    </row>
    <row r="14" spans="2:31" x14ac:dyDescent="0.25">
      <c r="B14" s="8">
        <v>3</v>
      </c>
      <c r="C14" s="3">
        <v>30</v>
      </c>
      <c r="D14" s="3">
        <v>33</v>
      </c>
      <c r="E14" s="3">
        <v>25</v>
      </c>
      <c r="F14" s="1367"/>
      <c r="G14" s="57">
        <v>27</v>
      </c>
      <c r="H14" s="3">
        <v>27</v>
      </c>
      <c r="I14" s="3">
        <v>27</v>
      </c>
      <c r="J14" s="3">
        <v>27</v>
      </c>
      <c r="K14" s="3">
        <v>27</v>
      </c>
      <c r="L14" s="3">
        <v>21</v>
      </c>
      <c r="M14" s="3">
        <v>27</v>
      </c>
      <c r="N14" s="3">
        <v>31</v>
      </c>
      <c r="O14" s="3">
        <v>26</v>
      </c>
      <c r="P14" s="3">
        <v>20</v>
      </c>
      <c r="Q14" s="3">
        <v>28</v>
      </c>
      <c r="R14" s="3">
        <v>29</v>
      </c>
      <c r="S14" s="3">
        <v>29</v>
      </c>
      <c r="T14" s="3">
        <v>26</v>
      </c>
      <c r="U14" s="3">
        <v>24</v>
      </c>
      <c r="V14" s="3">
        <v>30</v>
      </c>
      <c r="W14" s="3">
        <v>25</v>
      </c>
      <c r="X14" s="3">
        <v>7</v>
      </c>
      <c r="Y14" s="3"/>
      <c r="Z14" s="5">
        <v>25</v>
      </c>
      <c r="AA14" s="10">
        <v>25</v>
      </c>
      <c r="AB14" s="5">
        <v>27</v>
      </c>
      <c r="AC14" s="5">
        <v>25</v>
      </c>
      <c r="AD14" s="5">
        <v>31</v>
      </c>
      <c r="AE14" s="1370"/>
    </row>
    <row r="15" spans="2:31" x14ac:dyDescent="0.25">
      <c r="B15" s="8">
        <v>3</v>
      </c>
      <c r="C15" s="3">
        <v>30</v>
      </c>
      <c r="D15" s="3">
        <v>32</v>
      </c>
      <c r="E15" s="3">
        <v>26</v>
      </c>
      <c r="F15" s="1367"/>
      <c r="G15" s="57">
        <v>28</v>
      </c>
      <c r="H15" s="3"/>
      <c r="I15" s="3"/>
      <c r="J15" s="3">
        <v>29</v>
      </c>
      <c r="K15" s="3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28</v>
      </c>
      <c r="S15" s="3"/>
      <c r="T15" s="3">
        <v>23</v>
      </c>
      <c r="U15" s="3"/>
      <c r="V15" s="3"/>
      <c r="W15" s="3">
        <v>22</v>
      </c>
      <c r="X15" s="3"/>
      <c r="Y15" s="3"/>
      <c r="Z15" s="5"/>
      <c r="AA15" s="10"/>
      <c r="AB15" s="5">
        <v>29</v>
      </c>
      <c r="AC15" s="5">
        <v>25</v>
      </c>
      <c r="AD15" s="5">
        <v>26</v>
      </c>
      <c r="AE15" s="1370"/>
    </row>
    <row r="16" spans="2:31" x14ac:dyDescent="0.25">
      <c r="B16" s="8">
        <v>3</v>
      </c>
      <c r="C16" s="3">
        <v>27</v>
      </c>
      <c r="D16" s="3"/>
      <c r="E16" s="3"/>
      <c r="F16" s="1367"/>
      <c r="G16" s="57">
        <v>23</v>
      </c>
      <c r="H16" s="3"/>
      <c r="I16" s="3"/>
      <c r="J16" s="3">
        <v>25</v>
      </c>
      <c r="K16" s="3"/>
      <c r="L16" s="3"/>
      <c r="M16" s="3"/>
      <c r="N16" s="3"/>
      <c r="O16" s="3"/>
      <c r="P16" s="3"/>
      <c r="Q16" s="3">
        <v>32</v>
      </c>
      <c r="R16" s="3">
        <v>27</v>
      </c>
      <c r="S16" s="3"/>
      <c r="T16" s="3">
        <v>26</v>
      </c>
      <c r="U16" s="3"/>
      <c r="V16" s="3"/>
      <c r="W16" s="3"/>
      <c r="X16" s="3"/>
      <c r="Y16" s="3"/>
      <c r="Z16" s="5"/>
      <c r="AA16" s="10"/>
      <c r="AB16" s="5">
        <v>27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27</v>
      </c>
      <c r="H17" s="16"/>
      <c r="I17" s="16"/>
      <c r="J17" s="16">
        <v>28</v>
      </c>
      <c r="K17" s="16"/>
      <c r="L17" s="16"/>
      <c r="M17" s="16"/>
      <c r="N17" s="16"/>
      <c r="O17" s="16"/>
      <c r="P17" s="16"/>
      <c r="Q17" s="16"/>
      <c r="R17" s="16"/>
      <c r="S17" s="16"/>
      <c r="T17" s="16">
        <v>24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33</v>
      </c>
      <c r="D18" s="20">
        <v>32</v>
      </c>
      <c r="E18" s="20">
        <v>28</v>
      </c>
      <c r="F18" s="1367"/>
      <c r="G18" s="59">
        <v>28</v>
      </c>
      <c r="H18" s="20">
        <v>22</v>
      </c>
      <c r="I18" s="20">
        <v>33</v>
      </c>
      <c r="J18" s="20">
        <v>27</v>
      </c>
      <c r="K18" s="20">
        <v>30</v>
      </c>
      <c r="L18" s="20">
        <v>25</v>
      </c>
      <c r="M18" s="20">
        <v>22</v>
      </c>
      <c r="N18" s="20">
        <v>30</v>
      </c>
      <c r="O18" s="20">
        <v>29</v>
      </c>
      <c r="P18" s="20">
        <v>31</v>
      </c>
      <c r="Q18" s="20">
        <v>30</v>
      </c>
      <c r="R18" s="20">
        <v>31</v>
      </c>
      <c r="S18" s="20">
        <v>28</v>
      </c>
      <c r="T18" s="20">
        <v>31</v>
      </c>
      <c r="U18" s="20">
        <v>30</v>
      </c>
      <c r="V18" s="20">
        <v>25</v>
      </c>
      <c r="W18" s="20">
        <v>25</v>
      </c>
      <c r="X18" s="20">
        <v>8</v>
      </c>
      <c r="Y18" s="20">
        <v>5</v>
      </c>
      <c r="Z18" s="21">
        <v>16</v>
      </c>
      <c r="AA18" s="21">
        <v>26</v>
      </c>
      <c r="AB18" s="21">
        <v>30</v>
      </c>
      <c r="AC18" s="33">
        <v>26</v>
      </c>
      <c r="AD18" s="21">
        <v>32</v>
      </c>
      <c r="AE18" s="1368">
        <f>SUM(C18:AD22)</f>
        <v>2174</v>
      </c>
    </row>
    <row r="19" spans="2:31" x14ac:dyDescent="0.25">
      <c r="B19" s="22">
        <v>4</v>
      </c>
      <c r="C19" s="23">
        <v>34</v>
      </c>
      <c r="D19" s="23">
        <v>31</v>
      </c>
      <c r="E19" s="23">
        <v>28</v>
      </c>
      <c r="F19" s="1367"/>
      <c r="G19" s="60">
        <v>28</v>
      </c>
      <c r="H19" s="23">
        <v>25</v>
      </c>
      <c r="I19" s="23">
        <v>31</v>
      </c>
      <c r="J19" s="23">
        <v>29</v>
      </c>
      <c r="K19" s="23">
        <v>28</v>
      </c>
      <c r="L19" s="23">
        <v>21</v>
      </c>
      <c r="M19" s="23">
        <v>25</v>
      </c>
      <c r="N19" s="23">
        <v>27</v>
      </c>
      <c r="O19" s="23">
        <v>33</v>
      </c>
      <c r="P19" s="23">
        <v>30</v>
      </c>
      <c r="Q19" s="23">
        <v>30</v>
      </c>
      <c r="R19" s="23">
        <v>31</v>
      </c>
      <c r="S19" s="23">
        <v>26</v>
      </c>
      <c r="T19" s="23">
        <v>30</v>
      </c>
      <c r="U19" s="23"/>
      <c r="V19" s="23">
        <v>25</v>
      </c>
      <c r="W19" s="23">
        <v>25</v>
      </c>
      <c r="X19" s="23"/>
      <c r="Y19" s="23">
        <v>7</v>
      </c>
      <c r="Z19" s="24">
        <v>23</v>
      </c>
      <c r="AA19" s="24">
        <v>29</v>
      </c>
      <c r="AB19" s="24">
        <v>29</v>
      </c>
      <c r="AC19" s="34">
        <v>27</v>
      </c>
      <c r="AD19" s="24">
        <v>31</v>
      </c>
      <c r="AE19" s="1368"/>
    </row>
    <row r="20" spans="2:31" x14ac:dyDescent="0.25">
      <c r="B20" s="22">
        <v>4</v>
      </c>
      <c r="C20" s="23">
        <v>31</v>
      </c>
      <c r="D20" s="23">
        <v>31</v>
      </c>
      <c r="E20" s="23">
        <v>29</v>
      </c>
      <c r="F20" s="1367"/>
      <c r="G20" s="60">
        <v>29</v>
      </c>
      <c r="H20" s="23"/>
      <c r="I20" s="23"/>
      <c r="J20" s="23">
        <v>27</v>
      </c>
      <c r="K20" s="23">
        <v>28</v>
      </c>
      <c r="L20" s="23"/>
      <c r="M20" s="23">
        <v>26</v>
      </c>
      <c r="N20" s="23">
        <v>27</v>
      </c>
      <c r="O20" s="23">
        <v>31</v>
      </c>
      <c r="P20" s="23"/>
      <c r="Q20" s="23">
        <v>29</v>
      </c>
      <c r="R20" s="23">
        <v>31</v>
      </c>
      <c r="S20" s="23"/>
      <c r="T20" s="23">
        <v>31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25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29</v>
      </c>
      <c r="H21" s="23"/>
      <c r="I21" s="23"/>
      <c r="J21" s="23">
        <v>28</v>
      </c>
      <c r="K21" s="23"/>
      <c r="L21" s="23"/>
      <c r="M21" s="23"/>
      <c r="N21" s="23"/>
      <c r="O21" s="23"/>
      <c r="P21" s="23"/>
      <c r="Q21" s="23">
        <v>28</v>
      </c>
      <c r="R21" s="23">
        <v>31</v>
      </c>
      <c r="S21" s="23"/>
      <c r="T21" s="23">
        <v>30</v>
      </c>
      <c r="U21" s="23"/>
      <c r="V21" s="23"/>
      <c r="W21" s="23"/>
      <c r="X21" s="23"/>
      <c r="Y21" s="23"/>
      <c r="Z21" s="24"/>
      <c r="AA21" s="24"/>
      <c r="AB21" s="24">
        <v>27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27</v>
      </c>
      <c r="H22" s="26"/>
      <c r="I22" s="26"/>
      <c r="J22" s="26"/>
      <c r="K22" s="26"/>
      <c r="L22" s="26"/>
      <c r="M22" s="26"/>
      <c r="N22" s="26"/>
      <c r="O22" s="26"/>
      <c r="P22" s="26"/>
      <c r="Q22" s="26">
        <v>29</v>
      </c>
      <c r="R22" s="26">
        <v>31</v>
      </c>
      <c r="S22" s="26"/>
      <c r="T22" s="26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L23" si="0">SUM(C3:C22)</f>
        <v>524</v>
      </c>
      <c r="D23" s="38">
        <f t="shared" si="0"/>
        <v>412</v>
      </c>
      <c r="E23" s="38">
        <f t="shared" si="0"/>
        <v>326</v>
      </c>
      <c r="F23" s="38">
        <f t="shared" si="0"/>
        <v>0</v>
      </c>
      <c r="G23" s="75">
        <f t="shared" si="0"/>
        <v>531</v>
      </c>
      <c r="H23" s="38">
        <f t="shared" si="0"/>
        <v>211</v>
      </c>
      <c r="I23" s="38">
        <f t="shared" si="0"/>
        <v>271</v>
      </c>
      <c r="J23" s="38">
        <f t="shared" si="0"/>
        <v>532</v>
      </c>
      <c r="K23" s="38">
        <f t="shared" si="0"/>
        <v>379</v>
      </c>
      <c r="L23" s="38">
        <f t="shared" si="0"/>
        <v>180</v>
      </c>
      <c r="M23" s="38">
        <v>285</v>
      </c>
      <c r="N23" s="38">
        <f t="shared" ref="N23:AE23" si="1">SUM(N3:N22)</f>
        <v>361</v>
      </c>
      <c r="O23" s="38">
        <f t="shared" si="1"/>
        <v>345</v>
      </c>
      <c r="P23" s="38">
        <f t="shared" si="1"/>
        <v>245</v>
      </c>
      <c r="Q23" s="38">
        <f t="shared" si="1"/>
        <v>554</v>
      </c>
      <c r="R23" s="38">
        <f t="shared" si="1"/>
        <v>601</v>
      </c>
      <c r="S23" s="38">
        <f t="shared" si="1"/>
        <v>242</v>
      </c>
      <c r="T23" s="38">
        <f t="shared" si="1"/>
        <v>546</v>
      </c>
      <c r="U23" s="38">
        <f t="shared" si="1"/>
        <v>143</v>
      </c>
      <c r="V23" s="38">
        <f t="shared" si="1"/>
        <v>233</v>
      </c>
      <c r="W23" s="38">
        <f t="shared" si="1"/>
        <v>296</v>
      </c>
      <c r="X23" s="38">
        <f t="shared" si="1"/>
        <v>61</v>
      </c>
      <c r="Y23" s="38">
        <f t="shared" si="1"/>
        <v>45</v>
      </c>
      <c r="Z23" s="38">
        <f t="shared" si="1"/>
        <v>175</v>
      </c>
      <c r="AA23" s="38">
        <f t="shared" si="1"/>
        <v>235</v>
      </c>
      <c r="AB23" s="38">
        <f t="shared" si="1"/>
        <v>524</v>
      </c>
      <c r="AC23" s="38">
        <f t="shared" si="1"/>
        <v>313</v>
      </c>
      <c r="AD23" s="38">
        <f t="shared" si="1"/>
        <v>506</v>
      </c>
      <c r="AE23" s="38">
        <f t="shared" si="1"/>
        <v>9077</v>
      </c>
    </row>
    <row r="24" spans="2:31" x14ac:dyDescent="0.25">
      <c r="B24" s="28">
        <v>5</v>
      </c>
      <c r="C24" s="29">
        <v>28</v>
      </c>
      <c r="D24" s="29">
        <v>31</v>
      </c>
      <c r="E24" s="29">
        <v>26</v>
      </c>
      <c r="F24" s="1371"/>
      <c r="G24" s="57">
        <v>27</v>
      </c>
      <c r="H24" s="29">
        <v>21</v>
      </c>
      <c r="I24" s="29">
        <v>25</v>
      </c>
      <c r="J24" s="29">
        <v>25</v>
      </c>
      <c r="K24" s="29">
        <v>26</v>
      </c>
      <c r="L24" s="29">
        <v>18</v>
      </c>
      <c r="M24" s="29">
        <v>26</v>
      </c>
      <c r="N24" s="29">
        <v>31</v>
      </c>
      <c r="O24" s="29">
        <v>26</v>
      </c>
      <c r="P24" s="29">
        <v>28</v>
      </c>
      <c r="Q24" s="29">
        <v>28</v>
      </c>
      <c r="R24" s="29">
        <v>27</v>
      </c>
      <c r="S24" s="29">
        <v>27</v>
      </c>
      <c r="T24" s="29">
        <v>31</v>
      </c>
      <c r="U24" s="29">
        <v>24</v>
      </c>
      <c r="V24" s="29">
        <v>27</v>
      </c>
      <c r="W24" s="29">
        <v>30</v>
      </c>
      <c r="X24" s="29">
        <v>12</v>
      </c>
      <c r="Y24" s="29">
        <v>8</v>
      </c>
      <c r="Z24" s="32">
        <v>25</v>
      </c>
      <c r="AA24" s="31">
        <v>36</v>
      </c>
      <c r="AB24" s="32">
        <v>27</v>
      </c>
      <c r="AC24" s="32">
        <v>27</v>
      </c>
      <c r="AD24" s="5">
        <v>33</v>
      </c>
      <c r="AE24" s="39"/>
    </row>
    <row r="25" spans="2:31" x14ac:dyDescent="0.25">
      <c r="B25" s="8">
        <v>5</v>
      </c>
      <c r="C25" s="3">
        <v>32</v>
      </c>
      <c r="D25" s="3">
        <v>29</v>
      </c>
      <c r="E25" s="3">
        <v>27</v>
      </c>
      <c r="F25" s="1371"/>
      <c r="G25" s="57">
        <v>28</v>
      </c>
      <c r="H25" s="3">
        <v>21</v>
      </c>
      <c r="I25" s="3">
        <v>23</v>
      </c>
      <c r="J25" s="3">
        <v>26</v>
      </c>
      <c r="K25" s="3">
        <v>28</v>
      </c>
      <c r="L25" s="3">
        <v>25</v>
      </c>
      <c r="M25" s="3">
        <v>26</v>
      </c>
      <c r="N25" s="3">
        <v>31</v>
      </c>
      <c r="O25" s="3">
        <v>28</v>
      </c>
      <c r="P25" s="3">
        <v>28</v>
      </c>
      <c r="Q25" s="3">
        <v>29</v>
      </c>
      <c r="R25" s="3">
        <v>29</v>
      </c>
      <c r="S25" s="3">
        <v>26</v>
      </c>
      <c r="T25" s="3">
        <v>30</v>
      </c>
      <c r="U25" s="3">
        <v>23</v>
      </c>
      <c r="V25" s="3">
        <v>27</v>
      </c>
      <c r="W25" s="3">
        <v>29</v>
      </c>
      <c r="X25" s="3"/>
      <c r="Y25" s="3"/>
      <c r="Z25" s="5">
        <v>29</v>
      </c>
      <c r="AA25" s="10">
        <v>27</v>
      </c>
      <c r="AB25" s="5">
        <v>25</v>
      </c>
      <c r="AC25" s="5">
        <v>26</v>
      </c>
      <c r="AD25" s="5">
        <v>32</v>
      </c>
      <c r="AE25" s="39"/>
    </row>
    <row r="26" spans="2:31" x14ac:dyDescent="0.25">
      <c r="B26" s="8">
        <v>5</v>
      </c>
      <c r="C26" s="3">
        <v>23</v>
      </c>
      <c r="D26" s="3">
        <v>29</v>
      </c>
      <c r="E26" s="3"/>
      <c r="F26" s="1371"/>
      <c r="G26" s="57">
        <v>28</v>
      </c>
      <c r="H26" s="3"/>
      <c r="I26" s="3"/>
      <c r="J26" s="3">
        <v>28</v>
      </c>
      <c r="K26" s="3">
        <v>27</v>
      </c>
      <c r="L26" s="3"/>
      <c r="M26" s="3">
        <v>25</v>
      </c>
      <c r="N26" s="3">
        <v>25</v>
      </c>
      <c r="O26" s="3">
        <v>26</v>
      </c>
      <c r="P26" s="3"/>
      <c r="Q26" s="3">
        <v>31</v>
      </c>
      <c r="R26" s="3">
        <v>27</v>
      </c>
      <c r="S26" s="3"/>
      <c r="T26" s="3">
        <v>30</v>
      </c>
      <c r="U26" s="3"/>
      <c r="V26" s="3"/>
      <c r="W26" s="3">
        <v>27</v>
      </c>
      <c r="X26" s="3"/>
      <c r="Y26" s="3"/>
      <c r="Z26" s="5"/>
      <c r="AA26" s="10"/>
      <c r="AB26" s="5">
        <v>19</v>
      </c>
      <c r="AC26" s="5">
        <v>27</v>
      </c>
      <c r="AD26" s="13">
        <v>32</v>
      </c>
      <c r="AE26" s="39"/>
    </row>
    <row r="27" spans="2:31" x14ac:dyDescent="0.25">
      <c r="B27" s="11">
        <v>5</v>
      </c>
      <c r="C27" s="12">
        <v>27</v>
      </c>
      <c r="D27" s="12">
        <v>26</v>
      </c>
      <c r="E27" s="12"/>
      <c r="F27" s="1371"/>
      <c r="G27" s="57">
        <v>25</v>
      </c>
      <c r="H27" s="12"/>
      <c r="I27" s="12"/>
      <c r="J27" s="12">
        <v>25</v>
      </c>
      <c r="K27" s="12"/>
      <c r="L27" s="12"/>
      <c r="M27" s="12"/>
      <c r="N27" s="12"/>
      <c r="O27" s="12"/>
      <c r="P27" s="12"/>
      <c r="Q27" s="12">
        <v>29</v>
      </c>
      <c r="R27" s="12">
        <v>27</v>
      </c>
      <c r="S27" s="12"/>
      <c r="T27" s="12">
        <v>24</v>
      </c>
      <c r="U27" s="12"/>
      <c r="V27" s="12"/>
      <c r="W27" s="12"/>
      <c r="X27" s="12"/>
      <c r="Y27" s="12"/>
      <c r="Z27" s="13"/>
      <c r="AA27" s="14"/>
      <c r="AB27" s="13">
        <v>25</v>
      </c>
      <c r="AC27" s="13"/>
      <c r="AD27" s="5">
        <v>31</v>
      </c>
      <c r="AE27" s="39"/>
    </row>
    <row r="28" spans="2:31" x14ac:dyDescent="0.25">
      <c r="B28" s="15">
        <v>5</v>
      </c>
      <c r="C28" s="16">
        <v>27</v>
      </c>
      <c r="D28" s="16"/>
      <c r="E28" s="16"/>
      <c r="F28" s="1371"/>
      <c r="G28" s="58">
        <v>27</v>
      </c>
      <c r="H28" s="16"/>
      <c r="I28" s="16"/>
      <c r="J28" s="16">
        <v>26</v>
      </c>
      <c r="K28" s="16"/>
      <c r="L28" s="16"/>
      <c r="M28" s="16"/>
      <c r="N28" s="16"/>
      <c r="O28" s="16"/>
      <c r="P28" s="16"/>
      <c r="Q28" s="16">
        <v>29</v>
      </c>
      <c r="R28" s="16">
        <v>25</v>
      </c>
      <c r="S28" s="16"/>
      <c r="T28" s="16"/>
      <c r="U28" s="16"/>
      <c r="V28" s="16"/>
      <c r="W28" s="16"/>
      <c r="X28" s="16"/>
      <c r="Y28" s="16">
        <v>7</v>
      </c>
      <c r="Z28" s="17"/>
      <c r="AA28" s="18"/>
      <c r="AB28" s="17">
        <v>26</v>
      </c>
      <c r="AC28" s="17"/>
      <c r="AD28" s="40"/>
      <c r="AE28" s="41">
        <f>SUM(C24:AD28)</f>
        <v>2194</v>
      </c>
    </row>
    <row r="29" spans="2:31" x14ac:dyDescent="0.25">
      <c r="B29" s="19">
        <v>6</v>
      </c>
      <c r="C29" s="20">
        <v>28</v>
      </c>
      <c r="D29" s="20">
        <v>30</v>
      </c>
      <c r="E29" s="20">
        <v>28</v>
      </c>
      <c r="F29" s="1367"/>
      <c r="G29" s="59">
        <v>30</v>
      </c>
      <c r="H29" s="20">
        <v>27</v>
      </c>
      <c r="I29" s="20">
        <v>27</v>
      </c>
      <c r="J29" s="20">
        <v>26</v>
      </c>
      <c r="K29" s="20">
        <v>28</v>
      </c>
      <c r="L29" s="20">
        <v>15</v>
      </c>
      <c r="M29" s="20">
        <v>25</v>
      </c>
      <c r="N29" s="20">
        <v>29</v>
      </c>
      <c r="O29" s="20">
        <v>25</v>
      </c>
      <c r="P29" s="20">
        <v>25</v>
      </c>
      <c r="Q29" s="20">
        <v>30</v>
      </c>
      <c r="R29" s="20">
        <v>25</v>
      </c>
      <c r="S29" s="20">
        <v>26</v>
      </c>
      <c r="T29" s="20">
        <v>27</v>
      </c>
      <c r="U29" s="20">
        <v>32</v>
      </c>
      <c r="V29" s="20">
        <v>27</v>
      </c>
      <c r="W29" s="20">
        <v>28</v>
      </c>
      <c r="X29" s="20">
        <v>13</v>
      </c>
      <c r="Y29" s="20">
        <v>12</v>
      </c>
      <c r="Z29" s="21">
        <v>22</v>
      </c>
      <c r="AA29" s="21">
        <v>20</v>
      </c>
      <c r="AB29" s="21">
        <v>27</v>
      </c>
      <c r="AC29" s="21">
        <v>24</v>
      </c>
      <c r="AD29" s="21">
        <v>28</v>
      </c>
      <c r="AE29" s="42"/>
    </row>
    <row r="30" spans="2:31" x14ac:dyDescent="0.25">
      <c r="B30" s="22">
        <v>6</v>
      </c>
      <c r="C30" s="23">
        <v>31</v>
      </c>
      <c r="D30" s="23">
        <v>24</v>
      </c>
      <c r="E30" s="23">
        <v>29</v>
      </c>
      <c r="F30" s="1367"/>
      <c r="G30" s="60">
        <v>30</v>
      </c>
      <c r="H30" s="23">
        <v>27</v>
      </c>
      <c r="I30" s="23">
        <v>25</v>
      </c>
      <c r="J30" s="23">
        <v>25</v>
      </c>
      <c r="K30" s="23">
        <v>27</v>
      </c>
      <c r="L30" s="23">
        <v>15</v>
      </c>
      <c r="M30" s="23">
        <v>28</v>
      </c>
      <c r="N30" s="23">
        <v>29</v>
      </c>
      <c r="O30" s="23">
        <v>27</v>
      </c>
      <c r="P30" s="23">
        <v>25</v>
      </c>
      <c r="Q30" s="23">
        <v>30</v>
      </c>
      <c r="R30" s="23">
        <v>26</v>
      </c>
      <c r="S30" s="23">
        <v>27</v>
      </c>
      <c r="T30" s="23">
        <v>31</v>
      </c>
      <c r="U30" s="23"/>
      <c r="V30" s="23">
        <v>26</v>
      </c>
      <c r="W30" s="23">
        <v>26</v>
      </c>
      <c r="X30" s="23"/>
      <c r="Y30" s="23"/>
      <c r="Z30" s="24">
        <v>23</v>
      </c>
      <c r="AA30" s="24">
        <v>23</v>
      </c>
      <c r="AB30" s="24">
        <v>25</v>
      </c>
      <c r="AC30" s="24">
        <v>27</v>
      </c>
      <c r="AD30" s="24">
        <v>28</v>
      </c>
      <c r="AE30" s="42"/>
    </row>
    <row r="31" spans="2:31" x14ac:dyDescent="0.25">
      <c r="B31" s="22">
        <v>6</v>
      </c>
      <c r="C31" s="23">
        <v>25</v>
      </c>
      <c r="D31" s="23">
        <v>23</v>
      </c>
      <c r="E31" s="23"/>
      <c r="F31" s="1367"/>
      <c r="G31" s="60">
        <v>27</v>
      </c>
      <c r="H31" s="23"/>
      <c r="I31" s="23"/>
      <c r="J31" s="23">
        <v>26</v>
      </c>
      <c r="K31" s="23">
        <v>26</v>
      </c>
      <c r="L31" s="23"/>
      <c r="M31" s="23">
        <v>26</v>
      </c>
      <c r="N31" s="23">
        <v>25</v>
      </c>
      <c r="O31" s="23">
        <v>29</v>
      </c>
      <c r="P31" s="23"/>
      <c r="Q31" s="23">
        <v>30</v>
      </c>
      <c r="R31" s="23">
        <v>25</v>
      </c>
      <c r="S31" s="23"/>
      <c r="T31" s="23">
        <v>30</v>
      </c>
      <c r="U31" s="23"/>
      <c r="V31" s="78">
        <v>13</v>
      </c>
      <c r="W31" s="23">
        <v>18</v>
      </c>
      <c r="X31" s="23"/>
      <c r="Y31" s="23"/>
      <c r="Z31" s="24"/>
      <c r="AA31" s="24">
        <v>20</v>
      </c>
      <c r="AB31" s="24">
        <v>26</v>
      </c>
      <c r="AC31" s="24">
        <v>24</v>
      </c>
      <c r="AD31" s="24">
        <v>29</v>
      </c>
      <c r="AE31" s="42"/>
    </row>
    <row r="32" spans="2:31" x14ac:dyDescent="0.25">
      <c r="B32" s="22">
        <v>6</v>
      </c>
      <c r="C32" s="23">
        <v>29</v>
      </c>
      <c r="D32" s="23">
        <v>23</v>
      </c>
      <c r="E32" s="23"/>
      <c r="F32" s="1367"/>
      <c r="G32" s="66">
        <v>29</v>
      </c>
      <c r="H32" s="23"/>
      <c r="I32" s="23"/>
      <c r="J32" s="23">
        <v>25</v>
      </c>
      <c r="K32" s="23">
        <v>25</v>
      </c>
      <c r="L32" s="23"/>
      <c r="M32" s="23"/>
      <c r="N32" s="23"/>
      <c r="O32" s="23">
        <v>25</v>
      </c>
      <c r="P32" s="23"/>
      <c r="Q32" s="23">
        <v>30</v>
      </c>
      <c r="R32" s="23">
        <v>26</v>
      </c>
      <c r="S32" s="23"/>
      <c r="T32" s="23">
        <v>24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28</v>
      </c>
      <c r="AE32" s="42"/>
    </row>
    <row r="33" spans="2:31" x14ac:dyDescent="0.25">
      <c r="B33" s="25">
        <v>6</v>
      </c>
      <c r="C33" s="26">
        <v>25</v>
      </c>
      <c r="D33" s="26"/>
      <c r="E33" s="26"/>
      <c r="F33" s="1367"/>
      <c r="G33" s="67"/>
      <c r="H33" s="26"/>
      <c r="I33" s="26"/>
      <c r="J33" s="26">
        <v>27</v>
      </c>
      <c r="K33" s="26"/>
      <c r="L33" s="26"/>
      <c r="M33" s="26"/>
      <c r="N33" s="26"/>
      <c r="O33" s="26"/>
      <c r="P33" s="26"/>
      <c r="Q33" s="26"/>
      <c r="R33" s="26">
        <v>26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25</v>
      </c>
      <c r="AC33" s="27"/>
      <c r="AD33" s="27"/>
      <c r="AE33" s="43">
        <f>SUM(C29:AD33)</f>
        <v>2135</v>
      </c>
    </row>
    <row r="34" spans="2:31" x14ac:dyDescent="0.25">
      <c r="B34" s="28">
        <v>7</v>
      </c>
      <c r="C34" s="29">
        <v>31</v>
      </c>
      <c r="D34" s="29">
        <v>28</v>
      </c>
      <c r="E34" s="29">
        <v>27</v>
      </c>
      <c r="F34" s="29">
        <v>26</v>
      </c>
      <c r="G34" s="62">
        <v>26</v>
      </c>
      <c r="H34" s="29">
        <v>21</v>
      </c>
      <c r="I34" s="29">
        <v>27</v>
      </c>
      <c r="J34" s="29">
        <v>28</v>
      </c>
      <c r="K34" s="29">
        <v>26</v>
      </c>
      <c r="L34" s="29">
        <v>24</v>
      </c>
      <c r="M34" s="29">
        <v>24</v>
      </c>
      <c r="N34" s="29">
        <v>30</v>
      </c>
      <c r="O34" s="29">
        <v>24</v>
      </c>
      <c r="P34" s="29">
        <v>31</v>
      </c>
      <c r="Q34" s="29">
        <v>31</v>
      </c>
      <c r="R34" s="29">
        <v>32</v>
      </c>
      <c r="S34" s="29">
        <v>27</v>
      </c>
      <c r="T34" s="29">
        <v>32</v>
      </c>
      <c r="U34" s="29">
        <v>29</v>
      </c>
      <c r="V34" s="29">
        <v>25</v>
      </c>
      <c r="W34" s="29">
        <v>20</v>
      </c>
      <c r="X34" s="29">
        <v>10</v>
      </c>
      <c r="Y34" s="29">
        <v>11</v>
      </c>
      <c r="Z34" s="32">
        <v>27</v>
      </c>
      <c r="AA34" s="31">
        <v>19</v>
      </c>
      <c r="AB34" s="32">
        <v>30</v>
      </c>
      <c r="AC34" s="32">
        <v>25</v>
      </c>
      <c r="AD34" s="32">
        <v>28</v>
      </c>
      <c r="AE34" s="39"/>
    </row>
    <row r="35" spans="2:31" x14ac:dyDescent="0.25">
      <c r="B35" s="8">
        <v>7</v>
      </c>
      <c r="C35" s="3">
        <v>31</v>
      </c>
      <c r="D35" s="3">
        <v>29</v>
      </c>
      <c r="E35" s="3">
        <v>25</v>
      </c>
      <c r="F35" s="3">
        <v>26</v>
      </c>
      <c r="G35" s="57">
        <v>31</v>
      </c>
      <c r="H35" s="3">
        <v>21</v>
      </c>
      <c r="I35" s="3">
        <v>27</v>
      </c>
      <c r="J35" s="3">
        <v>29</v>
      </c>
      <c r="K35" s="3">
        <v>27</v>
      </c>
      <c r="L35" s="3">
        <v>19</v>
      </c>
      <c r="M35" s="3">
        <v>19</v>
      </c>
      <c r="N35" s="3">
        <v>28</v>
      </c>
      <c r="O35" s="3">
        <v>23</v>
      </c>
      <c r="P35" s="3">
        <v>31</v>
      </c>
      <c r="Q35" s="3">
        <v>30</v>
      </c>
      <c r="R35" s="3">
        <v>32</v>
      </c>
      <c r="S35" s="3">
        <v>27</v>
      </c>
      <c r="T35" s="3">
        <v>32</v>
      </c>
      <c r="U35" s="3">
        <v>13</v>
      </c>
      <c r="V35" s="3">
        <v>25</v>
      </c>
      <c r="W35" s="3">
        <v>19</v>
      </c>
      <c r="X35" s="3">
        <v>9</v>
      </c>
      <c r="Y35" s="3">
        <v>6</v>
      </c>
      <c r="Z35" s="5"/>
      <c r="AA35" s="10">
        <v>23</v>
      </c>
      <c r="AB35" s="5">
        <v>29</v>
      </c>
      <c r="AC35" s="5">
        <v>26</v>
      </c>
      <c r="AD35" s="5">
        <v>29</v>
      </c>
      <c r="AE35" s="39"/>
    </row>
    <row r="36" spans="2:31" x14ac:dyDescent="0.25">
      <c r="B36" s="8">
        <v>7</v>
      </c>
      <c r="C36" s="3">
        <v>30</v>
      </c>
      <c r="D36" s="3">
        <v>28</v>
      </c>
      <c r="E36" s="3"/>
      <c r="F36" s="3"/>
      <c r="G36" s="57">
        <v>23</v>
      </c>
      <c r="H36" s="3"/>
      <c r="I36" s="3"/>
      <c r="J36" s="3">
        <v>28</v>
      </c>
      <c r="K36" s="3">
        <v>28</v>
      </c>
      <c r="L36" s="3"/>
      <c r="M36" s="3">
        <v>21</v>
      </c>
      <c r="N36" s="3">
        <v>29</v>
      </c>
      <c r="O36" s="3">
        <v>23</v>
      </c>
      <c r="P36" s="3"/>
      <c r="Q36" s="3">
        <v>30</v>
      </c>
      <c r="R36" s="3">
        <v>32</v>
      </c>
      <c r="S36" s="3"/>
      <c r="T36" s="3">
        <v>29</v>
      </c>
      <c r="U36" s="3"/>
      <c r="V36" s="3"/>
      <c r="W36" s="3"/>
      <c r="X36" s="3">
        <v>7</v>
      </c>
      <c r="Y36" s="3"/>
      <c r="Z36" s="5"/>
      <c r="AA36" s="10"/>
      <c r="AB36" s="5">
        <v>23</v>
      </c>
      <c r="AC36" s="5">
        <v>28</v>
      </c>
      <c r="AD36" s="5">
        <v>28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57"/>
      <c r="H37" s="3"/>
      <c r="I37" s="3"/>
      <c r="J37" s="3">
        <v>29</v>
      </c>
      <c r="K37" s="3">
        <v>25</v>
      </c>
      <c r="L37" s="3"/>
      <c r="M37" s="3"/>
      <c r="N37" s="3"/>
      <c r="O37" s="3"/>
      <c r="P37" s="3"/>
      <c r="Q37" s="3">
        <v>31</v>
      </c>
      <c r="R37" s="3">
        <v>32</v>
      </c>
      <c r="S37" s="3"/>
      <c r="T37" s="3">
        <v>32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2007</v>
      </c>
    </row>
    <row r="39" spans="2:31" x14ac:dyDescent="0.25">
      <c r="B39" s="19">
        <v>8</v>
      </c>
      <c r="C39" s="20">
        <v>31</v>
      </c>
      <c r="D39" s="20">
        <v>30</v>
      </c>
      <c r="E39" s="20">
        <v>30</v>
      </c>
      <c r="F39" s="20">
        <v>26</v>
      </c>
      <c r="G39" s="59">
        <v>25</v>
      </c>
      <c r="H39" s="20">
        <v>25</v>
      </c>
      <c r="I39" s="20">
        <v>27</v>
      </c>
      <c r="J39" s="20">
        <v>25</v>
      </c>
      <c r="K39" s="20">
        <v>29</v>
      </c>
      <c r="L39" s="20">
        <v>26</v>
      </c>
      <c r="M39" s="20">
        <v>27</v>
      </c>
      <c r="N39" s="20">
        <v>26</v>
      </c>
      <c r="O39" s="20">
        <v>27</v>
      </c>
      <c r="P39" s="20">
        <v>30</v>
      </c>
      <c r="Q39" s="20">
        <v>33</v>
      </c>
      <c r="R39" s="20">
        <v>29</v>
      </c>
      <c r="S39" s="20">
        <v>25</v>
      </c>
      <c r="T39" s="20">
        <v>30</v>
      </c>
      <c r="U39" s="20">
        <v>32</v>
      </c>
      <c r="V39" s="20">
        <v>29</v>
      </c>
      <c r="W39" s="20">
        <v>26</v>
      </c>
      <c r="X39" s="20">
        <v>11</v>
      </c>
      <c r="Y39" s="20">
        <v>10</v>
      </c>
      <c r="Z39" s="21">
        <v>27</v>
      </c>
      <c r="AA39" s="21">
        <v>26</v>
      </c>
      <c r="AB39" s="21">
        <v>24</v>
      </c>
      <c r="AC39" s="21">
        <v>23</v>
      </c>
      <c r="AD39" s="21">
        <v>26</v>
      </c>
      <c r="AE39" s="42"/>
    </row>
    <row r="40" spans="2:31" x14ac:dyDescent="0.25">
      <c r="B40" s="22">
        <v>8</v>
      </c>
      <c r="C40" s="23">
        <v>31</v>
      </c>
      <c r="D40" s="23">
        <v>33</v>
      </c>
      <c r="E40" s="23">
        <v>31</v>
      </c>
      <c r="F40" s="23">
        <v>26</v>
      </c>
      <c r="G40" s="60">
        <v>26</v>
      </c>
      <c r="H40" s="23">
        <v>28</v>
      </c>
      <c r="I40" s="23">
        <v>20</v>
      </c>
      <c r="J40" s="23">
        <v>25</v>
      </c>
      <c r="K40" s="23">
        <v>30</v>
      </c>
      <c r="L40" s="23">
        <v>25</v>
      </c>
      <c r="M40" s="23">
        <v>23</v>
      </c>
      <c r="N40" s="23">
        <v>27</v>
      </c>
      <c r="O40" s="23">
        <v>27</v>
      </c>
      <c r="P40" s="23"/>
      <c r="Q40" s="23">
        <v>29</v>
      </c>
      <c r="R40" s="23">
        <v>26</v>
      </c>
      <c r="S40" s="23">
        <v>25</v>
      </c>
      <c r="T40" s="23">
        <v>31</v>
      </c>
      <c r="U40" s="23"/>
      <c r="V40" s="23">
        <v>28</v>
      </c>
      <c r="W40" s="23">
        <v>30</v>
      </c>
      <c r="X40" s="23"/>
      <c r="Y40" s="23"/>
      <c r="Z40" s="24">
        <v>25</v>
      </c>
      <c r="AA40" s="24">
        <v>22</v>
      </c>
      <c r="AB40" s="24">
        <v>28</v>
      </c>
      <c r="AC40" s="24">
        <v>26</v>
      </c>
      <c r="AD40" s="24">
        <v>23</v>
      </c>
      <c r="AE40" s="42"/>
    </row>
    <row r="41" spans="2:31" x14ac:dyDescent="0.25">
      <c r="B41" s="22">
        <v>8</v>
      </c>
      <c r="C41" s="23">
        <v>33</v>
      </c>
      <c r="D41" s="23"/>
      <c r="E41" s="23"/>
      <c r="F41" s="23">
        <v>26</v>
      </c>
      <c r="G41" s="60">
        <v>23</v>
      </c>
      <c r="H41" s="23"/>
      <c r="I41" s="23"/>
      <c r="J41" s="23">
        <v>25</v>
      </c>
      <c r="K41" s="23">
        <v>30</v>
      </c>
      <c r="L41" s="23"/>
      <c r="M41" s="23">
        <v>29</v>
      </c>
      <c r="N41" s="23">
        <v>25</v>
      </c>
      <c r="O41" s="23">
        <v>26</v>
      </c>
      <c r="P41" s="23"/>
      <c r="Q41" s="23">
        <v>30</v>
      </c>
      <c r="R41" s="23">
        <v>28</v>
      </c>
      <c r="S41" s="23"/>
      <c r="T41" s="23">
        <v>28</v>
      </c>
      <c r="U41" s="23"/>
      <c r="V41" s="23"/>
      <c r="W41" s="23"/>
      <c r="X41" s="23"/>
      <c r="Y41" s="23"/>
      <c r="Z41" s="24"/>
      <c r="AA41" s="24"/>
      <c r="AB41" s="24">
        <v>22</v>
      </c>
      <c r="AC41" s="24">
        <v>25</v>
      </c>
      <c r="AD41" s="24">
        <v>23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28</v>
      </c>
      <c r="H42" s="23"/>
      <c r="I42" s="23"/>
      <c r="J42" s="23">
        <v>25</v>
      </c>
      <c r="K42" s="23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>
        <v>23</v>
      </c>
      <c r="AC42" s="24"/>
      <c r="AD42" s="24">
        <v>25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25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1972</v>
      </c>
    </row>
    <row r="44" spans="2:31" x14ac:dyDescent="0.25">
      <c r="B44" s="28">
        <v>9</v>
      </c>
      <c r="C44" s="29">
        <v>33</v>
      </c>
      <c r="D44" s="29">
        <v>29</v>
      </c>
      <c r="E44" s="29">
        <v>27</v>
      </c>
      <c r="F44" s="29">
        <v>26</v>
      </c>
      <c r="G44" s="68">
        <v>28</v>
      </c>
      <c r="H44" s="29">
        <v>28</v>
      </c>
      <c r="I44" s="29">
        <v>26</v>
      </c>
      <c r="J44" s="29">
        <v>29</v>
      </c>
      <c r="K44" s="29">
        <v>29</v>
      </c>
      <c r="L44" s="29">
        <v>22</v>
      </c>
      <c r="M44" s="29">
        <v>27</v>
      </c>
      <c r="N44" s="29">
        <v>28</v>
      </c>
      <c r="O44" s="29">
        <v>28</v>
      </c>
      <c r="P44" s="29">
        <v>30</v>
      </c>
      <c r="Q44" s="29">
        <v>31</v>
      </c>
      <c r="R44" s="29">
        <v>27</v>
      </c>
      <c r="S44" s="29">
        <v>26</v>
      </c>
      <c r="T44" s="29">
        <v>27</v>
      </c>
      <c r="U44" s="29">
        <v>24</v>
      </c>
      <c r="V44" s="29">
        <v>30</v>
      </c>
      <c r="W44" s="29">
        <v>25</v>
      </c>
      <c r="X44" s="29">
        <v>12</v>
      </c>
      <c r="Y44" s="29">
        <v>8</v>
      </c>
      <c r="Z44" s="32">
        <v>22</v>
      </c>
      <c r="AA44" s="31">
        <v>21</v>
      </c>
      <c r="AB44" s="32">
        <v>24</v>
      </c>
      <c r="AC44" s="32">
        <v>26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32</v>
      </c>
      <c r="E45" s="3">
        <v>26</v>
      </c>
      <c r="F45" s="3">
        <v>26</v>
      </c>
      <c r="G45" s="57">
        <v>25</v>
      </c>
      <c r="H45" s="3"/>
      <c r="I45" s="3"/>
      <c r="J45" s="3">
        <v>29</v>
      </c>
      <c r="K45" s="3">
        <v>28</v>
      </c>
      <c r="L45" s="3">
        <v>22</v>
      </c>
      <c r="M45" s="3">
        <v>28</v>
      </c>
      <c r="N45" s="3">
        <v>30</v>
      </c>
      <c r="O45" s="3">
        <v>27</v>
      </c>
      <c r="P45" s="3">
        <v>30</v>
      </c>
      <c r="Q45" s="3">
        <v>32</v>
      </c>
      <c r="R45" s="3">
        <v>29</v>
      </c>
      <c r="S45" s="3">
        <v>26</v>
      </c>
      <c r="T45" s="3">
        <v>26</v>
      </c>
      <c r="U45" s="3">
        <v>18</v>
      </c>
      <c r="V45" s="79">
        <v>17</v>
      </c>
      <c r="W45" s="3">
        <v>17</v>
      </c>
      <c r="X45" s="3"/>
      <c r="Y45" s="3"/>
      <c r="Z45" s="5">
        <v>19</v>
      </c>
      <c r="AA45" s="10">
        <v>18</v>
      </c>
      <c r="AB45" s="5">
        <v>28</v>
      </c>
      <c r="AC45" s="5">
        <v>27</v>
      </c>
      <c r="AD45" s="5">
        <v>30</v>
      </c>
      <c r="AE45" s="39"/>
    </row>
    <row r="46" spans="2:31" x14ac:dyDescent="0.25">
      <c r="B46" s="8">
        <v>9</v>
      </c>
      <c r="C46" s="3">
        <v>33</v>
      </c>
      <c r="D46" s="3"/>
      <c r="E46" s="3"/>
      <c r="F46" s="3">
        <v>26</v>
      </c>
      <c r="G46" s="57">
        <v>26</v>
      </c>
      <c r="H46" s="3"/>
      <c r="I46" s="3"/>
      <c r="J46" s="3">
        <v>28</v>
      </c>
      <c r="K46" s="3">
        <v>27</v>
      </c>
      <c r="L46" s="3"/>
      <c r="M46" s="3"/>
      <c r="N46" s="3">
        <v>27</v>
      </c>
      <c r="O46" s="3">
        <v>27</v>
      </c>
      <c r="P46" s="3"/>
      <c r="Q46" s="3">
        <v>31</v>
      </c>
      <c r="R46" s="3">
        <v>27</v>
      </c>
      <c r="S46" s="3"/>
      <c r="T46" s="3">
        <v>25</v>
      </c>
      <c r="U46" s="3"/>
      <c r="V46" s="3"/>
      <c r="W46" s="3"/>
      <c r="X46" s="3"/>
      <c r="Y46" s="3"/>
      <c r="Z46" s="5"/>
      <c r="AA46" s="10"/>
      <c r="AB46" s="5">
        <v>28</v>
      </c>
      <c r="AC46" s="5"/>
      <c r="AD46" s="5">
        <v>29</v>
      </c>
      <c r="AE46" s="39"/>
    </row>
    <row r="47" spans="2:31" x14ac:dyDescent="0.25">
      <c r="B47" s="8">
        <v>9</v>
      </c>
      <c r="C47" s="3">
        <v>28</v>
      </c>
      <c r="D47" s="3"/>
      <c r="E47" s="3"/>
      <c r="F47" s="3"/>
      <c r="G47" s="57">
        <v>24</v>
      </c>
      <c r="H47" s="3"/>
      <c r="I47" s="3"/>
      <c r="J47" s="3">
        <v>27</v>
      </c>
      <c r="K47" s="3"/>
      <c r="L47" s="3"/>
      <c r="M47" s="3"/>
      <c r="N47" s="3"/>
      <c r="O47" s="3"/>
      <c r="P47" s="3"/>
      <c r="Q47" s="3">
        <v>28</v>
      </c>
      <c r="R47" s="3">
        <v>25</v>
      </c>
      <c r="S47" s="3"/>
      <c r="T47" s="3"/>
      <c r="U47" s="3"/>
      <c r="V47" s="3"/>
      <c r="W47" s="3"/>
      <c r="X47" s="3"/>
      <c r="Y47" s="3">
        <v>5</v>
      </c>
      <c r="Z47" s="5"/>
      <c r="AA47" s="10"/>
      <c r="AB47" s="5">
        <v>27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1845</v>
      </c>
    </row>
    <row r="49" spans="1:31" x14ac:dyDescent="0.25">
      <c r="B49" s="47" t="s">
        <v>28</v>
      </c>
      <c r="C49" s="48">
        <f t="shared" ref="C49:L49" si="2">SUM(C24:C48)</f>
        <v>654</v>
      </c>
      <c r="D49" s="48">
        <f t="shared" si="2"/>
        <v>424</v>
      </c>
      <c r="E49" s="48">
        <f t="shared" si="2"/>
        <v>276</v>
      </c>
      <c r="F49" s="48">
        <f t="shared" si="2"/>
        <v>208</v>
      </c>
      <c r="G49" s="76">
        <f t="shared" si="2"/>
        <v>561</v>
      </c>
      <c r="H49" s="48">
        <f t="shared" si="2"/>
        <v>219</v>
      </c>
      <c r="I49" s="48">
        <f t="shared" si="2"/>
        <v>227</v>
      </c>
      <c r="J49" s="48">
        <f t="shared" si="2"/>
        <v>586</v>
      </c>
      <c r="K49" s="48">
        <f t="shared" si="2"/>
        <v>495</v>
      </c>
      <c r="L49" s="48">
        <f t="shared" si="2"/>
        <v>211</v>
      </c>
      <c r="M49" s="48">
        <v>354</v>
      </c>
      <c r="N49" s="48">
        <f t="shared" ref="N49:AD49" si="3">SUM(N24:N48)</f>
        <v>420</v>
      </c>
      <c r="O49" s="48">
        <f t="shared" si="3"/>
        <v>418</v>
      </c>
      <c r="P49" s="48">
        <f t="shared" si="3"/>
        <v>258</v>
      </c>
      <c r="Q49" s="48">
        <f t="shared" si="3"/>
        <v>602</v>
      </c>
      <c r="R49" s="48">
        <f t="shared" si="3"/>
        <v>609</v>
      </c>
      <c r="S49" s="48">
        <f t="shared" si="3"/>
        <v>262</v>
      </c>
      <c r="T49" s="48">
        <f t="shared" si="3"/>
        <v>519</v>
      </c>
      <c r="U49" s="48">
        <f t="shared" si="3"/>
        <v>195</v>
      </c>
      <c r="V49" s="48">
        <f t="shared" si="3"/>
        <v>274</v>
      </c>
      <c r="W49" s="48">
        <f t="shared" si="3"/>
        <v>295</v>
      </c>
      <c r="X49" s="48">
        <f t="shared" si="3"/>
        <v>74</v>
      </c>
      <c r="Y49" s="48">
        <f t="shared" si="3"/>
        <v>75</v>
      </c>
      <c r="Z49" s="48">
        <f t="shared" si="3"/>
        <v>219</v>
      </c>
      <c r="AA49" s="48">
        <f t="shared" si="3"/>
        <v>255</v>
      </c>
      <c r="AB49" s="48">
        <f t="shared" si="3"/>
        <v>568</v>
      </c>
      <c r="AC49" s="48">
        <f t="shared" si="3"/>
        <v>361</v>
      </c>
      <c r="AD49" s="48">
        <f t="shared" si="3"/>
        <v>534</v>
      </c>
      <c r="AE49" s="48">
        <f>SUM(AE27:AE48)</f>
        <v>10153</v>
      </c>
    </row>
    <row r="50" spans="1:31" x14ac:dyDescent="0.25">
      <c r="B50" s="49">
        <v>10</v>
      </c>
      <c r="C50" s="50">
        <v>26</v>
      </c>
      <c r="D50" s="50">
        <v>23</v>
      </c>
      <c r="E50" s="50">
        <v>30</v>
      </c>
      <c r="F50" s="50">
        <v>27</v>
      </c>
      <c r="G50" s="59">
        <v>25</v>
      </c>
      <c r="H50" s="50">
        <v>20</v>
      </c>
      <c r="I50" s="50">
        <v>24</v>
      </c>
      <c r="J50" s="50">
        <v>28</v>
      </c>
      <c r="K50" s="50">
        <v>30</v>
      </c>
      <c r="L50" s="50">
        <v>20</v>
      </c>
      <c r="M50" s="50">
        <v>21</v>
      </c>
      <c r="N50" s="50">
        <v>30</v>
      </c>
      <c r="O50" s="50">
        <v>25</v>
      </c>
      <c r="P50" s="50">
        <v>20</v>
      </c>
      <c r="Q50" s="50">
        <v>29</v>
      </c>
      <c r="R50" s="50">
        <v>26</v>
      </c>
      <c r="S50" s="50">
        <v>23</v>
      </c>
      <c r="T50" s="50">
        <v>31</v>
      </c>
      <c r="U50" s="50">
        <v>17</v>
      </c>
      <c r="V50" s="50">
        <v>20</v>
      </c>
      <c r="W50" s="50">
        <v>25</v>
      </c>
      <c r="X50" s="50"/>
      <c r="Y50" s="50">
        <v>2</v>
      </c>
      <c r="Z50" s="51">
        <v>11</v>
      </c>
      <c r="AA50" s="51">
        <v>26</v>
      </c>
      <c r="AB50" s="51">
        <v>28</v>
      </c>
      <c r="AC50" s="51">
        <v>32</v>
      </c>
      <c r="AD50" s="51">
        <v>30</v>
      </c>
      <c r="AE50" s="52"/>
    </row>
    <row r="51" spans="1:31" x14ac:dyDescent="0.25">
      <c r="B51" s="22">
        <v>10</v>
      </c>
      <c r="C51" s="23">
        <v>26</v>
      </c>
      <c r="D51" s="23"/>
      <c r="E51" s="23"/>
      <c r="F51" s="23">
        <v>26</v>
      </c>
      <c r="G51" s="60">
        <v>22</v>
      </c>
      <c r="H51" s="23"/>
      <c r="I51" s="23"/>
      <c r="J51" s="23">
        <v>27</v>
      </c>
      <c r="K51" s="23"/>
      <c r="L51" s="23">
        <v>19</v>
      </c>
      <c r="M51" s="23"/>
      <c r="N51" s="23"/>
      <c r="O51" s="23">
        <v>25</v>
      </c>
      <c r="P51" s="23">
        <v>20</v>
      </c>
      <c r="Q51" s="23">
        <v>29</v>
      </c>
      <c r="R51" s="23">
        <v>25</v>
      </c>
      <c r="S51" s="23">
        <v>23</v>
      </c>
      <c r="T51" s="23">
        <v>29</v>
      </c>
      <c r="U51" s="23"/>
      <c r="V51" s="23"/>
      <c r="W51" s="23"/>
      <c r="X51" s="23"/>
      <c r="Y51" s="23"/>
      <c r="Z51" s="24"/>
      <c r="AA51" s="24" t="s">
        <v>48</v>
      </c>
      <c r="AB51" s="24">
        <v>32</v>
      </c>
      <c r="AC51" s="24"/>
      <c r="AD51" s="24">
        <v>30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26</v>
      </c>
      <c r="K52" s="26"/>
      <c r="L52" s="26"/>
      <c r="M52" s="26"/>
      <c r="N52" s="26"/>
      <c r="O52" s="26"/>
      <c r="P52" s="26"/>
      <c r="Q52" s="26"/>
      <c r="R52" s="26"/>
      <c r="S52" s="26">
        <v>21</v>
      </c>
      <c r="T52" s="26"/>
      <c r="U52" s="26"/>
      <c r="V52" s="26"/>
      <c r="W52" s="26"/>
      <c r="X52" s="26"/>
      <c r="Y52" s="26"/>
      <c r="Z52" s="27"/>
      <c r="AA52" s="27"/>
      <c r="AB52" s="27">
        <v>31</v>
      </c>
      <c r="AC52" s="27"/>
      <c r="AD52" s="27"/>
      <c r="AE52" s="53">
        <f>SUM(C50:AD52)</f>
        <v>1085</v>
      </c>
    </row>
    <row r="53" spans="1:31" x14ac:dyDescent="0.25">
      <c r="B53" s="28">
        <v>11</v>
      </c>
      <c r="C53" s="29">
        <v>26</v>
      </c>
      <c r="D53" s="29">
        <v>23</v>
      </c>
      <c r="E53" s="29">
        <v>25</v>
      </c>
      <c r="F53" s="29">
        <v>23</v>
      </c>
      <c r="G53" s="57">
        <v>24</v>
      </c>
      <c r="H53" s="29">
        <v>21</v>
      </c>
      <c r="I53" s="29">
        <v>20</v>
      </c>
      <c r="J53" s="29">
        <v>18</v>
      </c>
      <c r="K53" s="29">
        <v>27</v>
      </c>
      <c r="L53" s="29">
        <v>25</v>
      </c>
      <c r="M53" s="29">
        <v>21</v>
      </c>
      <c r="N53" s="29">
        <v>31</v>
      </c>
      <c r="O53" s="29">
        <v>25</v>
      </c>
      <c r="P53" s="29"/>
      <c r="Q53" s="29">
        <v>26</v>
      </c>
      <c r="R53" s="29">
        <v>25</v>
      </c>
      <c r="S53" s="29">
        <v>23</v>
      </c>
      <c r="T53" s="29">
        <v>20</v>
      </c>
      <c r="U53" s="29">
        <v>25</v>
      </c>
      <c r="V53" s="29">
        <v>20</v>
      </c>
      <c r="W53" s="29">
        <v>15</v>
      </c>
      <c r="X53" s="29"/>
      <c r="Y53" s="29">
        <v>4</v>
      </c>
      <c r="Z53" s="32"/>
      <c r="AA53" s="31">
        <v>23</v>
      </c>
      <c r="AB53" s="32">
        <v>22</v>
      </c>
      <c r="AC53" s="32">
        <v>27</v>
      </c>
      <c r="AD53" s="32">
        <v>27</v>
      </c>
      <c r="AE53" s="39"/>
    </row>
    <row r="54" spans="1:31" x14ac:dyDescent="0.25">
      <c r="B54" s="8">
        <v>11</v>
      </c>
      <c r="C54" s="3">
        <v>23</v>
      </c>
      <c r="D54" s="3"/>
      <c r="E54" s="3"/>
      <c r="F54" s="3">
        <v>26</v>
      </c>
      <c r="G54" s="72">
        <v>21</v>
      </c>
      <c r="H54" s="3"/>
      <c r="I54" s="3"/>
      <c r="J54" s="3">
        <v>29</v>
      </c>
      <c r="K54" s="3"/>
      <c r="L54" s="3"/>
      <c r="M54" s="3"/>
      <c r="N54" s="3"/>
      <c r="O54" s="3">
        <v>23</v>
      </c>
      <c r="P54" s="3"/>
      <c r="Q54" s="3">
        <v>25</v>
      </c>
      <c r="R54" s="3">
        <v>25</v>
      </c>
      <c r="S54" s="3"/>
      <c r="T54" s="3">
        <v>25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29</v>
      </c>
      <c r="AD54" s="5">
        <v>26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2"/>
      <c r="J55" s="12">
        <v>25</v>
      </c>
      <c r="K55" s="12"/>
      <c r="L55" s="12"/>
      <c r="M55" s="12"/>
      <c r="N55" s="12"/>
      <c r="O55" s="12"/>
      <c r="P55" s="12"/>
      <c r="Q55" s="12">
        <v>25</v>
      </c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918</v>
      </c>
    </row>
    <row r="57" spans="1:31" x14ac:dyDescent="0.25">
      <c r="B57" s="37" t="s">
        <v>30</v>
      </c>
      <c r="C57" s="38">
        <f t="shared" ref="C57:L57" si="4">SUM(C50:C56)</f>
        <v>101</v>
      </c>
      <c r="D57" s="38">
        <f t="shared" si="4"/>
        <v>46</v>
      </c>
      <c r="E57" s="38">
        <f t="shared" si="4"/>
        <v>55</v>
      </c>
      <c r="F57" s="38">
        <f t="shared" si="4"/>
        <v>152</v>
      </c>
      <c r="G57" s="73">
        <f t="shared" si="4"/>
        <v>92</v>
      </c>
      <c r="H57" s="38">
        <f t="shared" si="4"/>
        <v>41</v>
      </c>
      <c r="I57" s="38">
        <f t="shared" si="4"/>
        <v>44</v>
      </c>
      <c r="J57" s="38">
        <f t="shared" si="4"/>
        <v>153</v>
      </c>
      <c r="K57" s="38">
        <f t="shared" si="4"/>
        <v>57</v>
      </c>
      <c r="L57" s="38">
        <f t="shared" si="4"/>
        <v>64</v>
      </c>
      <c r="M57" s="38">
        <v>42</v>
      </c>
      <c r="N57" s="38">
        <f t="shared" ref="N57:AD57" si="5">SUM(N50:N56)</f>
        <v>61</v>
      </c>
      <c r="O57" s="38">
        <f t="shared" si="5"/>
        <v>98</v>
      </c>
      <c r="P57" s="38">
        <f t="shared" si="5"/>
        <v>40</v>
      </c>
      <c r="Q57" s="38">
        <f t="shared" si="5"/>
        <v>134</v>
      </c>
      <c r="R57" s="38">
        <f t="shared" si="5"/>
        <v>101</v>
      </c>
      <c r="S57" s="38">
        <f t="shared" si="5"/>
        <v>90</v>
      </c>
      <c r="T57" s="38">
        <f t="shared" si="5"/>
        <v>105</v>
      </c>
      <c r="U57" s="38">
        <f t="shared" si="5"/>
        <v>42</v>
      </c>
      <c r="V57" s="38">
        <f t="shared" si="5"/>
        <v>40</v>
      </c>
      <c r="W57" s="38">
        <f t="shared" si="5"/>
        <v>40</v>
      </c>
      <c r="X57" s="38">
        <f t="shared" si="5"/>
        <v>0</v>
      </c>
      <c r="Y57" s="38">
        <f t="shared" si="5"/>
        <v>6</v>
      </c>
      <c r="Z57" s="38">
        <f t="shared" si="5"/>
        <v>11</v>
      </c>
      <c r="AA57" s="38">
        <f t="shared" si="5"/>
        <v>49</v>
      </c>
      <c r="AB57" s="38">
        <f t="shared" si="5"/>
        <v>138</v>
      </c>
      <c r="AC57" s="38">
        <f t="shared" si="5"/>
        <v>88</v>
      </c>
      <c r="AD57" s="38">
        <f t="shared" si="5"/>
        <v>113</v>
      </c>
      <c r="AE57" s="38">
        <f>SUM(AE51:AE56)</f>
        <v>2003</v>
      </c>
    </row>
    <row r="58" spans="1:31" x14ac:dyDescent="0.25">
      <c r="G58"/>
    </row>
    <row r="59" spans="1:31" x14ac:dyDescent="0.25">
      <c r="B59" s="55"/>
      <c r="C59" s="55">
        <f t="shared" ref="C59:AD59" si="6">C23+C49+C57</f>
        <v>1279</v>
      </c>
      <c r="D59" s="55">
        <f t="shared" si="6"/>
        <v>882</v>
      </c>
      <c r="E59" s="55">
        <f t="shared" si="6"/>
        <v>657</v>
      </c>
      <c r="F59" s="55">
        <f t="shared" si="6"/>
        <v>360</v>
      </c>
      <c r="G59" s="55">
        <f t="shared" si="6"/>
        <v>1184</v>
      </c>
      <c r="H59" s="55">
        <f t="shared" si="6"/>
        <v>471</v>
      </c>
      <c r="I59" s="55">
        <f t="shared" si="6"/>
        <v>542</v>
      </c>
      <c r="J59" s="55">
        <f t="shared" si="6"/>
        <v>1271</v>
      </c>
      <c r="K59" s="55">
        <f t="shared" si="6"/>
        <v>931</v>
      </c>
      <c r="L59" s="55">
        <f t="shared" si="6"/>
        <v>455</v>
      </c>
      <c r="M59" s="55">
        <f t="shared" si="6"/>
        <v>681</v>
      </c>
      <c r="N59" s="55">
        <f t="shared" si="6"/>
        <v>842</v>
      </c>
      <c r="O59" s="55">
        <f t="shared" si="6"/>
        <v>861</v>
      </c>
      <c r="P59" s="55">
        <f t="shared" si="6"/>
        <v>543</v>
      </c>
      <c r="Q59" s="55">
        <f t="shared" si="6"/>
        <v>1290</v>
      </c>
      <c r="R59" s="55">
        <f t="shared" si="6"/>
        <v>1311</v>
      </c>
      <c r="S59" s="55">
        <f t="shared" si="6"/>
        <v>594</v>
      </c>
      <c r="T59" s="55">
        <f t="shared" si="6"/>
        <v>1170</v>
      </c>
      <c r="U59" s="55">
        <f t="shared" si="6"/>
        <v>380</v>
      </c>
      <c r="V59" s="55">
        <f t="shared" si="6"/>
        <v>547</v>
      </c>
      <c r="W59" s="55">
        <f t="shared" si="6"/>
        <v>631</v>
      </c>
      <c r="X59" s="55">
        <f t="shared" si="6"/>
        <v>135</v>
      </c>
      <c r="Y59" s="55">
        <f t="shared" si="6"/>
        <v>126</v>
      </c>
      <c r="Z59" s="55">
        <f t="shared" si="6"/>
        <v>405</v>
      </c>
      <c r="AA59" s="55">
        <f t="shared" si="6"/>
        <v>539</v>
      </c>
      <c r="AB59" s="55">
        <f t="shared" si="6"/>
        <v>1230</v>
      </c>
      <c r="AC59" s="55">
        <f t="shared" si="6"/>
        <v>762</v>
      </c>
      <c r="AD59" s="55">
        <f t="shared" si="6"/>
        <v>1153</v>
      </c>
      <c r="AE59" s="55">
        <f>SUM(C59:AD59)</f>
        <v>21232</v>
      </c>
    </row>
    <row r="60" spans="1:31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</row>
    <row r="61" spans="1:31" x14ac:dyDescent="0.25">
      <c r="A61" t="s">
        <v>49</v>
      </c>
      <c r="B61" s="55"/>
      <c r="C61" s="55">
        <v>197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>
        <v>81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1" x14ac:dyDescent="0.25">
      <c r="A62" t="s">
        <v>50</v>
      </c>
      <c r="B62" s="55"/>
      <c r="C62" s="55">
        <v>7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1" x14ac:dyDescent="0.25">
      <c r="A63" t="s">
        <v>51</v>
      </c>
      <c r="B63" s="55"/>
      <c r="C63" s="55">
        <v>75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>
        <v>75</v>
      </c>
      <c r="P63" s="55"/>
      <c r="Q63" s="55"/>
      <c r="R63" s="55"/>
      <c r="S63" s="55"/>
      <c r="T63" s="55">
        <v>50</v>
      </c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  <row r="64" spans="1:31" x14ac:dyDescent="0.25">
      <c r="A64" t="s">
        <v>50</v>
      </c>
      <c r="B64" s="55"/>
      <c r="C64" s="55">
        <v>3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>
        <v>3</v>
      </c>
      <c r="P64" s="55"/>
      <c r="Q64" s="55"/>
      <c r="R64" s="55"/>
      <c r="S64" s="55"/>
      <c r="T64" s="55">
        <v>2</v>
      </c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workbookViewId="0">
      <pane xSplit="2" ySplit="2" topLeftCell="C33" activePane="bottomRight" state="frozen"/>
      <selection pane="topRight" activeCell="C1" sqref="C1"/>
      <selection pane="bottomLeft" activeCell="A33" sqref="A33"/>
      <selection pane="bottomRight" activeCell="O50" sqref="O50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6" width="5" customWidth="1"/>
    <col min="7" max="7" width="5" style="74" customWidth="1"/>
    <col min="8" max="9" width="4.42578125" customWidth="1"/>
    <col min="10" max="10" width="5.85546875" customWidth="1"/>
    <col min="11" max="11" width="5.42578125" style="80" customWidth="1"/>
    <col min="12" max="22" width="5.42578125" customWidth="1"/>
    <col min="23" max="23" width="4.42578125" customWidth="1"/>
    <col min="24" max="24" width="5.5703125" customWidth="1"/>
    <col min="25" max="25" width="5.42578125" customWidth="1"/>
    <col min="26" max="27" width="4" customWidth="1"/>
    <col min="28" max="28" width="5" customWidth="1"/>
    <col min="29" max="29" width="4" customWidth="1"/>
    <col min="30" max="30" width="5" customWidth="1"/>
  </cols>
  <sheetData>
    <row r="1" spans="2:31" x14ac:dyDescent="0.25">
      <c r="B1" s="1363" t="s">
        <v>52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77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32</v>
      </c>
      <c r="D3" s="3">
        <v>33</v>
      </c>
      <c r="E3" s="3">
        <v>31</v>
      </c>
      <c r="F3" s="1365"/>
      <c r="G3" s="57">
        <v>33</v>
      </c>
      <c r="H3" s="3">
        <v>27</v>
      </c>
      <c r="I3" s="3">
        <v>32</v>
      </c>
      <c r="J3" s="3">
        <v>30</v>
      </c>
      <c r="K3" s="81">
        <v>30</v>
      </c>
      <c r="L3" s="3">
        <v>27</v>
      </c>
      <c r="M3" s="3">
        <v>28</v>
      </c>
      <c r="N3" s="3">
        <v>32</v>
      </c>
      <c r="O3" s="3">
        <v>30</v>
      </c>
      <c r="P3" s="3">
        <v>31</v>
      </c>
      <c r="Q3" s="3">
        <v>29</v>
      </c>
      <c r="R3" s="3">
        <v>36</v>
      </c>
      <c r="S3" s="3">
        <v>26</v>
      </c>
      <c r="T3" s="3">
        <v>33</v>
      </c>
      <c r="U3" s="3">
        <v>29</v>
      </c>
      <c r="V3" s="3">
        <v>34</v>
      </c>
      <c r="W3" s="3">
        <v>23</v>
      </c>
      <c r="X3" s="3">
        <v>12</v>
      </c>
      <c r="Y3" s="3">
        <v>9</v>
      </c>
      <c r="Z3" s="5">
        <v>38</v>
      </c>
      <c r="AA3" s="10">
        <v>34</v>
      </c>
      <c r="AB3" s="5">
        <v>32</v>
      </c>
      <c r="AC3" s="5">
        <v>30</v>
      </c>
      <c r="AD3" s="5">
        <v>34</v>
      </c>
      <c r="AE3" s="1366">
        <f>SUM(C3:AD7)</f>
        <v>2600</v>
      </c>
    </row>
    <row r="4" spans="2:31" x14ac:dyDescent="0.25">
      <c r="B4" s="8">
        <v>1</v>
      </c>
      <c r="C4" s="3">
        <v>32</v>
      </c>
      <c r="D4" s="3">
        <v>33</v>
      </c>
      <c r="E4" s="3">
        <v>31</v>
      </c>
      <c r="F4" s="1365"/>
      <c r="G4" s="57">
        <v>32</v>
      </c>
      <c r="H4" s="3">
        <v>27</v>
      </c>
      <c r="I4" s="3">
        <v>32</v>
      </c>
      <c r="J4" s="3">
        <v>30</v>
      </c>
      <c r="K4" s="81">
        <v>30</v>
      </c>
      <c r="L4" s="3">
        <v>27</v>
      </c>
      <c r="M4" s="3">
        <v>28</v>
      </c>
      <c r="N4" s="3">
        <v>32</v>
      </c>
      <c r="O4" s="3">
        <v>30</v>
      </c>
      <c r="P4" s="3">
        <v>31</v>
      </c>
      <c r="Q4" s="3">
        <v>29</v>
      </c>
      <c r="R4" s="3">
        <v>36</v>
      </c>
      <c r="S4" s="3">
        <v>26</v>
      </c>
      <c r="T4" s="3">
        <v>33</v>
      </c>
      <c r="U4" s="3"/>
      <c r="V4" s="3">
        <v>34</v>
      </c>
      <c r="W4" s="3">
        <v>24</v>
      </c>
      <c r="X4" s="3"/>
      <c r="Y4" s="3"/>
      <c r="Z4" s="5"/>
      <c r="AA4" s="10">
        <v>34</v>
      </c>
      <c r="AB4" s="5">
        <v>32</v>
      </c>
      <c r="AC4" s="5">
        <v>30</v>
      </c>
      <c r="AD4" s="5">
        <v>34</v>
      </c>
      <c r="AE4" s="1366"/>
    </row>
    <row r="5" spans="2:31" x14ac:dyDescent="0.25">
      <c r="B5" s="8">
        <v>1</v>
      </c>
      <c r="C5" s="3">
        <v>32</v>
      </c>
      <c r="D5" s="3">
        <v>33</v>
      </c>
      <c r="E5" s="3">
        <v>31</v>
      </c>
      <c r="F5" s="1365"/>
      <c r="G5" s="57">
        <v>31</v>
      </c>
      <c r="H5" s="3"/>
      <c r="I5" s="3">
        <v>33</v>
      </c>
      <c r="J5" s="3">
        <v>30</v>
      </c>
      <c r="K5" s="81">
        <v>30</v>
      </c>
      <c r="L5" s="3"/>
      <c r="M5" s="3">
        <v>28</v>
      </c>
      <c r="N5" s="3">
        <v>32</v>
      </c>
      <c r="O5" s="3">
        <v>30</v>
      </c>
      <c r="P5" s="3">
        <v>28</v>
      </c>
      <c r="Q5" s="3">
        <v>29</v>
      </c>
      <c r="R5" s="3">
        <v>36</v>
      </c>
      <c r="S5" s="3">
        <v>26</v>
      </c>
      <c r="T5" s="3">
        <v>33</v>
      </c>
      <c r="U5" s="3"/>
      <c r="V5" s="3"/>
      <c r="W5" s="3">
        <v>28</v>
      </c>
      <c r="X5" s="3"/>
      <c r="Y5" s="3"/>
      <c r="Z5" s="5"/>
      <c r="AA5" s="10"/>
      <c r="AB5" s="5">
        <v>32</v>
      </c>
      <c r="AC5" s="5">
        <v>30</v>
      </c>
      <c r="AD5" s="5">
        <v>34</v>
      </c>
      <c r="AE5" s="1366"/>
    </row>
    <row r="6" spans="2:31" x14ac:dyDescent="0.25">
      <c r="B6" s="11">
        <v>1</v>
      </c>
      <c r="C6" s="3">
        <v>32</v>
      </c>
      <c r="D6" s="12">
        <v>33</v>
      </c>
      <c r="E6" s="12"/>
      <c r="F6" s="1365"/>
      <c r="G6" s="57">
        <v>33</v>
      </c>
      <c r="H6" s="12"/>
      <c r="I6" s="12"/>
      <c r="J6" s="12">
        <v>30</v>
      </c>
      <c r="K6" s="82">
        <v>30</v>
      </c>
      <c r="L6" s="12"/>
      <c r="M6" s="12"/>
      <c r="N6" s="12"/>
      <c r="O6" s="12"/>
      <c r="P6" s="12"/>
      <c r="Q6" s="12">
        <v>29</v>
      </c>
      <c r="R6" s="12">
        <v>36</v>
      </c>
      <c r="S6" s="12"/>
      <c r="T6" s="12">
        <v>33</v>
      </c>
      <c r="U6" s="12"/>
      <c r="V6" s="12"/>
      <c r="W6" s="12"/>
      <c r="X6" s="12"/>
      <c r="Y6" s="12"/>
      <c r="Z6" s="13"/>
      <c r="AA6" s="14"/>
      <c r="AB6" s="13">
        <v>32</v>
      </c>
      <c r="AC6" s="13"/>
      <c r="AD6" s="13">
        <v>34</v>
      </c>
      <c r="AE6" s="1366"/>
    </row>
    <row r="7" spans="2:31" x14ac:dyDescent="0.25">
      <c r="B7" s="15">
        <v>1</v>
      </c>
      <c r="C7" s="3">
        <v>32</v>
      </c>
      <c r="D7" s="16"/>
      <c r="E7" s="16"/>
      <c r="F7" s="1365"/>
      <c r="G7" s="58"/>
      <c r="H7" s="16"/>
      <c r="I7" s="16"/>
      <c r="J7" s="16">
        <v>30</v>
      </c>
      <c r="K7" s="9"/>
      <c r="L7" s="16"/>
      <c r="M7" s="16"/>
      <c r="N7" s="16"/>
      <c r="O7" s="16"/>
      <c r="P7" s="16"/>
      <c r="Q7" s="16">
        <v>29</v>
      </c>
      <c r="R7" s="16">
        <v>36</v>
      </c>
      <c r="S7" s="16"/>
      <c r="T7" s="16">
        <v>32</v>
      </c>
      <c r="U7" s="16"/>
      <c r="V7" s="16"/>
      <c r="W7" s="16"/>
      <c r="X7" s="16"/>
      <c r="Y7" s="16"/>
      <c r="Z7" s="17"/>
      <c r="AA7" s="18"/>
      <c r="AB7" s="17">
        <v>31</v>
      </c>
      <c r="AC7" s="17"/>
      <c r="AD7" s="17"/>
      <c r="AE7" s="1366"/>
    </row>
    <row r="8" spans="2:31" x14ac:dyDescent="0.25">
      <c r="B8" s="19">
        <v>2</v>
      </c>
      <c r="C8" s="20">
        <v>26</v>
      </c>
      <c r="D8" s="20">
        <v>31</v>
      </c>
      <c r="E8" s="20">
        <v>25</v>
      </c>
      <c r="F8" s="1367"/>
      <c r="G8" s="59">
        <v>33</v>
      </c>
      <c r="H8" s="20">
        <v>29</v>
      </c>
      <c r="I8" s="20">
        <v>27</v>
      </c>
      <c r="J8" s="20">
        <v>27</v>
      </c>
      <c r="K8" s="83">
        <v>29</v>
      </c>
      <c r="L8" s="20">
        <v>18</v>
      </c>
      <c r="M8" s="20">
        <v>25</v>
      </c>
      <c r="N8" s="20">
        <v>32</v>
      </c>
      <c r="O8" s="20">
        <v>27</v>
      </c>
      <c r="P8" s="20">
        <v>25</v>
      </c>
      <c r="Q8" s="20">
        <v>27</v>
      </c>
      <c r="R8" s="20">
        <v>29</v>
      </c>
      <c r="S8" s="20">
        <v>27</v>
      </c>
      <c r="T8" s="20">
        <v>26</v>
      </c>
      <c r="U8" s="20">
        <v>30</v>
      </c>
      <c r="V8" s="20">
        <v>28</v>
      </c>
      <c r="W8" s="20">
        <v>26</v>
      </c>
      <c r="X8" s="20">
        <v>10</v>
      </c>
      <c r="Y8" s="20">
        <v>13</v>
      </c>
      <c r="Z8" s="21">
        <v>27</v>
      </c>
      <c r="AA8" s="21">
        <v>31</v>
      </c>
      <c r="AB8" s="21">
        <v>28</v>
      </c>
      <c r="AC8" s="21">
        <v>25</v>
      </c>
      <c r="AD8" s="21">
        <v>31</v>
      </c>
      <c r="AE8" s="1368">
        <f>SUM(C8:AD12)</f>
        <v>2223</v>
      </c>
    </row>
    <row r="9" spans="2:31" x14ac:dyDescent="0.25">
      <c r="B9" s="22">
        <v>2</v>
      </c>
      <c r="C9" s="23">
        <v>27</v>
      </c>
      <c r="D9" s="23">
        <v>28</v>
      </c>
      <c r="E9" s="23">
        <v>28</v>
      </c>
      <c r="F9" s="1367"/>
      <c r="G9" s="60">
        <v>33</v>
      </c>
      <c r="H9" s="23">
        <v>30</v>
      </c>
      <c r="I9" s="23">
        <v>29</v>
      </c>
      <c r="J9" s="23">
        <v>26</v>
      </c>
      <c r="K9" s="35">
        <v>29</v>
      </c>
      <c r="L9" s="23">
        <v>16</v>
      </c>
      <c r="M9" s="23">
        <v>29</v>
      </c>
      <c r="N9" s="23">
        <v>29</v>
      </c>
      <c r="O9" s="23">
        <v>28</v>
      </c>
      <c r="P9" s="23">
        <v>26</v>
      </c>
      <c r="Q9" s="23">
        <v>25</v>
      </c>
      <c r="R9" s="23">
        <v>30</v>
      </c>
      <c r="S9" s="23">
        <v>28</v>
      </c>
      <c r="T9" s="23">
        <v>32</v>
      </c>
      <c r="U9" s="23"/>
      <c r="V9" s="23">
        <v>27</v>
      </c>
      <c r="W9" s="23">
        <v>24</v>
      </c>
      <c r="X9" s="23">
        <v>9</v>
      </c>
      <c r="Y9" s="23"/>
      <c r="Z9" s="24">
        <v>28</v>
      </c>
      <c r="AA9" s="24">
        <v>33</v>
      </c>
      <c r="AB9" s="24">
        <v>32</v>
      </c>
      <c r="AC9" s="24">
        <v>25</v>
      </c>
      <c r="AD9" s="24">
        <v>33</v>
      </c>
      <c r="AE9" s="1368"/>
    </row>
    <row r="10" spans="2:31" x14ac:dyDescent="0.25">
      <c r="B10" s="22">
        <v>2</v>
      </c>
      <c r="C10" s="23">
        <v>27</v>
      </c>
      <c r="D10" s="23">
        <v>27</v>
      </c>
      <c r="E10" s="23">
        <v>25</v>
      </c>
      <c r="F10" s="1367"/>
      <c r="G10" s="60">
        <v>33</v>
      </c>
      <c r="H10" s="23"/>
      <c r="I10" s="23"/>
      <c r="J10" s="23">
        <v>29</v>
      </c>
      <c r="K10" s="35">
        <v>29</v>
      </c>
      <c r="L10" s="23"/>
      <c r="M10" s="23">
        <v>17</v>
      </c>
      <c r="N10" s="23">
        <v>28</v>
      </c>
      <c r="O10" s="23">
        <v>28</v>
      </c>
      <c r="P10" s="23"/>
      <c r="Q10" s="23">
        <v>28</v>
      </c>
      <c r="R10" s="23">
        <v>31</v>
      </c>
      <c r="S10" s="23"/>
      <c r="T10" s="23">
        <v>26</v>
      </c>
      <c r="U10" s="23"/>
      <c r="V10" s="23"/>
      <c r="W10" s="23">
        <v>22</v>
      </c>
      <c r="X10" s="23"/>
      <c r="Y10" s="23"/>
      <c r="Z10" s="24"/>
      <c r="AA10" s="24"/>
      <c r="AB10" s="24">
        <v>29</v>
      </c>
      <c r="AC10" s="24">
        <v>20</v>
      </c>
      <c r="AD10" s="24">
        <v>32</v>
      </c>
      <c r="AE10" s="1368"/>
    </row>
    <row r="11" spans="2:31" x14ac:dyDescent="0.25">
      <c r="B11" s="22">
        <v>2</v>
      </c>
      <c r="C11" s="23">
        <v>24</v>
      </c>
      <c r="D11" s="23"/>
      <c r="E11" s="23"/>
      <c r="F11" s="1367"/>
      <c r="G11" s="60">
        <v>31</v>
      </c>
      <c r="H11" s="23"/>
      <c r="I11" s="23"/>
      <c r="J11" s="23">
        <v>27</v>
      </c>
      <c r="K11" s="35"/>
      <c r="L11" s="23"/>
      <c r="M11" s="23"/>
      <c r="N11" s="23"/>
      <c r="O11" s="23"/>
      <c r="P11" s="23"/>
      <c r="Q11" s="23">
        <v>28</v>
      </c>
      <c r="R11" s="23">
        <v>29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31</v>
      </c>
      <c r="AE11" s="1368"/>
    </row>
    <row r="12" spans="2:31" x14ac:dyDescent="0.25">
      <c r="B12" s="25">
        <v>2</v>
      </c>
      <c r="C12" s="26">
        <v>22</v>
      </c>
      <c r="D12" s="26"/>
      <c r="E12" s="26"/>
      <c r="F12" s="1367"/>
      <c r="G12" s="64"/>
      <c r="H12" s="26"/>
      <c r="I12" s="26"/>
      <c r="J12" s="26">
        <v>25</v>
      </c>
      <c r="K12" s="36"/>
      <c r="L12" s="26"/>
      <c r="M12" s="26"/>
      <c r="N12" s="26"/>
      <c r="O12" s="26"/>
      <c r="P12" s="26"/>
      <c r="Q12" s="26">
        <v>32</v>
      </c>
      <c r="R12" s="26">
        <v>30</v>
      </c>
      <c r="S12" s="26"/>
      <c r="T12" s="26">
        <v>25</v>
      </c>
      <c r="U12" s="26"/>
      <c r="V12" s="26"/>
      <c r="W12" s="26"/>
      <c r="X12" s="26"/>
      <c r="Y12" s="26">
        <v>4</v>
      </c>
      <c r="Z12" s="27"/>
      <c r="AA12" s="27"/>
      <c r="AB12" s="27">
        <v>28</v>
      </c>
      <c r="AC12" s="27"/>
      <c r="AD12" s="27"/>
      <c r="AE12" s="1368"/>
    </row>
    <row r="13" spans="2:31" x14ac:dyDescent="0.25">
      <c r="B13" s="28">
        <v>3</v>
      </c>
      <c r="C13" s="29">
        <v>31</v>
      </c>
      <c r="D13" s="29">
        <v>34</v>
      </c>
      <c r="E13" s="29">
        <v>25</v>
      </c>
      <c r="F13" s="1367"/>
      <c r="G13" s="68">
        <v>31</v>
      </c>
      <c r="H13" s="29">
        <v>26</v>
      </c>
      <c r="I13" s="29">
        <v>28</v>
      </c>
      <c r="J13" s="29">
        <v>28</v>
      </c>
      <c r="K13" s="84">
        <v>30</v>
      </c>
      <c r="L13" s="29">
        <v>25</v>
      </c>
      <c r="M13" s="29">
        <v>30</v>
      </c>
      <c r="N13" s="29">
        <v>31</v>
      </c>
      <c r="O13" s="29">
        <v>26</v>
      </c>
      <c r="P13" s="29">
        <v>23</v>
      </c>
      <c r="Q13" s="29">
        <v>31</v>
      </c>
      <c r="R13" s="29">
        <v>30</v>
      </c>
      <c r="S13" s="29">
        <v>26</v>
      </c>
      <c r="T13" s="29">
        <v>26</v>
      </c>
      <c r="U13" s="29">
        <v>29</v>
      </c>
      <c r="V13" s="29">
        <v>31</v>
      </c>
      <c r="W13" s="29">
        <v>27</v>
      </c>
      <c r="X13" s="29">
        <v>15</v>
      </c>
      <c r="Y13" s="29">
        <v>7</v>
      </c>
      <c r="Z13" s="30">
        <v>21</v>
      </c>
      <c r="AA13" s="31">
        <v>23</v>
      </c>
      <c r="AB13" s="32">
        <v>24</v>
      </c>
      <c r="AC13" s="32">
        <v>25</v>
      </c>
      <c r="AD13" s="32">
        <v>31</v>
      </c>
      <c r="AE13" s="1370">
        <f>SUM(C13:AD17)</f>
        <v>2108</v>
      </c>
    </row>
    <row r="14" spans="2:31" x14ac:dyDescent="0.25">
      <c r="B14" s="8">
        <v>3</v>
      </c>
      <c r="C14" s="3">
        <v>30</v>
      </c>
      <c r="D14" s="3">
        <v>33</v>
      </c>
      <c r="E14" s="3">
        <v>27</v>
      </c>
      <c r="F14" s="1367"/>
      <c r="G14" s="57">
        <v>27</v>
      </c>
      <c r="H14" s="3">
        <v>27</v>
      </c>
      <c r="I14" s="3">
        <v>28</v>
      </c>
      <c r="J14" s="3">
        <v>26</v>
      </c>
      <c r="K14" s="81">
        <v>28</v>
      </c>
      <c r="L14" s="3">
        <v>20</v>
      </c>
      <c r="M14" s="3">
        <v>26</v>
      </c>
      <c r="N14" s="3">
        <v>31</v>
      </c>
      <c r="O14" s="3">
        <v>26</v>
      </c>
      <c r="P14" s="3">
        <v>20</v>
      </c>
      <c r="Q14" s="3">
        <v>28</v>
      </c>
      <c r="R14" s="3">
        <v>29</v>
      </c>
      <c r="S14" s="3">
        <v>29</v>
      </c>
      <c r="T14" s="3">
        <v>26</v>
      </c>
      <c r="U14" s="3">
        <v>23</v>
      </c>
      <c r="V14" s="3">
        <v>30</v>
      </c>
      <c r="W14" s="3">
        <v>26</v>
      </c>
      <c r="X14" s="3">
        <v>7</v>
      </c>
      <c r="Y14" s="3"/>
      <c r="Z14" s="5">
        <v>26</v>
      </c>
      <c r="AA14" s="10">
        <v>25</v>
      </c>
      <c r="AB14" s="5">
        <v>27</v>
      </c>
      <c r="AC14" s="5">
        <v>25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32</v>
      </c>
      <c r="E15" s="3">
        <v>28</v>
      </c>
      <c r="F15" s="1367"/>
      <c r="G15" s="57">
        <v>28</v>
      </c>
      <c r="H15" s="3"/>
      <c r="I15" s="3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27</v>
      </c>
      <c r="S15" s="3"/>
      <c r="T15" s="3">
        <v>24</v>
      </c>
      <c r="U15" s="3"/>
      <c r="V15" s="3"/>
      <c r="W15" s="3">
        <v>25</v>
      </c>
      <c r="X15" s="3"/>
      <c r="Y15" s="3"/>
      <c r="Z15" s="5"/>
      <c r="AA15" s="10"/>
      <c r="AB15" s="5">
        <v>29</v>
      </c>
      <c r="AC15" s="5">
        <v>25</v>
      </c>
      <c r="AD15" s="5">
        <v>25</v>
      </c>
      <c r="AE15" s="1370"/>
    </row>
    <row r="16" spans="2:31" x14ac:dyDescent="0.25">
      <c r="B16" s="8">
        <v>3</v>
      </c>
      <c r="C16" s="3">
        <v>27</v>
      </c>
      <c r="D16" s="3"/>
      <c r="E16" s="3"/>
      <c r="F16" s="1367"/>
      <c r="G16" s="57">
        <v>24</v>
      </c>
      <c r="H16" s="3"/>
      <c r="I16" s="3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27</v>
      </c>
      <c r="S16" s="3"/>
      <c r="T16" s="3">
        <v>26</v>
      </c>
      <c r="U16" s="3"/>
      <c r="V16" s="3"/>
      <c r="W16" s="3"/>
      <c r="X16" s="3"/>
      <c r="Y16" s="3"/>
      <c r="Z16" s="5"/>
      <c r="AA16" s="10"/>
      <c r="AB16" s="5">
        <v>27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27</v>
      </c>
      <c r="H17" s="16"/>
      <c r="I17" s="16"/>
      <c r="J17" s="16">
        <v>28</v>
      </c>
      <c r="K17" s="9"/>
      <c r="L17" s="16"/>
      <c r="M17" s="16"/>
      <c r="N17" s="16"/>
      <c r="O17" s="16"/>
      <c r="P17" s="16"/>
      <c r="Q17" s="16"/>
      <c r="R17" s="16"/>
      <c r="S17" s="16"/>
      <c r="T17" s="16">
        <v>24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33</v>
      </c>
      <c r="D18" s="20">
        <v>31</v>
      </c>
      <c r="E18" s="20">
        <v>29</v>
      </c>
      <c r="F18" s="1367"/>
      <c r="G18" s="59">
        <v>28</v>
      </c>
      <c r="H18" s="20">
        <v>20</v>
      </c>
      <c r="I18" s="20">
        <v>32</v>
      </c>
      <c r="J18" s="20">
        <v>27</v>
      </c>
      <c r="K18" s="83">
        <v>30</v>
      </c>
      <c r="L18" s="20">
        <v>25</v>
      </c>
      <c r="M18" s="20">
        <v>23</v>
      </c>
      <c r="N18" s="20">
        <v>30</v>
      </c>
      <c r="O18" s="20">
        <v>29</v>
      </c>
      <c r="P18" s="20">
        <v>31</v>
      </c>
      <c r="Q18" s="20">
        <v>29</v>
      </c>
      <c r="R18" s="20">
        <v>31</v>
      </c>
      <c r="S18" s="20">
        <v>28</v>
      </c>
      <c r="T18" s="20">
        <v>31</v>
      </c>
      <c r="U18" s="20">
        <v>31</v>
      </c>
      <c r="V18" s="20">
        <v>26</v>
      </c>
      <c r="W18" s="20">
        <v>26</v>
      </c>
      <c r="X18" s="20">
        <v>8</v>
      </c>
      <c r="Y18" s="20">
        <v>5</v>
      </c>
      <c r="Z18" s="21">
        <v>19</v>
      </c>
      <c r="AA18" s="21">
        <v>28</v>
      </c>
      <c r="AB18" s="21">
        <v>29</v>
      </c>
      <c r="AC18" s="33">
        <v>26</v>
      </c>
      <c r="AD18" s="21">
        <v>32</v>
      </c>
      <c r="AE18" s="1368">
        <f>SUM(C18:AD22)</f>
        <v>2186</v>
      </c>
    </row>
    <row r="19" spans="2:31" x14ac:dyDescent="0.25">
      <c r="B19" s="22">
        <v>4</v>
      </c>
      <c r="C19" s="23">
        <v>34</v>
      </c>
      <c r="D19" s="23">
        <v>32</v>
      </c>
      <c r="E19" s="23">
        <v>30</v>
      </c>
      <c r="F19" s="1367"/>
      <c r="G19" s="60">
        <v>28</v>
      </c>
      <c r="H19" s="23">
        <v>28</v>
      </c>
      <c r="I19" s="23">
        <v>31</v>
      </c>
      <c r="J19" s="23">
        <v>27</v>
      </c>
      <c r="K19" s="35">
        <v>30</v>
      </c>
      <c r="L19" s="23">
        <v>21</v>
      </c>
      <c r="M19" s="23">
        <v>25</v>
      </c>
      <c r="N19" s="23">
        <v>27</v>
      </c>
      <c r="O19" s="23">
        <v>33</v>
      </c>
      <c r="P19" s="23">
        <v>30</v>
      </c>
      <c r="Q19" s="23">
        <v>30</v>
      </c>
      <c r="R19" s="23">
        <v>31</v>
      </c>
      <c r="S19" s="23">
        <v>26</v>
      </c>
      <c r="T19" s="23">
        <v>30</v>
      </c>
      <c r="U19" s="23"/>
      <c r="V19" s="23">
        <v>25</v>
      </c>
      <c r="W19" s="23">
        <v>25</v>
      </c>
      <c r="X19" s="23"/>
      <c r="Y19" s="23">
        <v>7</v>
      </c>
      <c r="Z19" s="24">
        <v>24</v>
      </c>
      <c r="AA19" s="24">
        <v>29</v>
      </c>
      <c r="AB19" s="24">
        <v>29</v>
      </c>
      <c r="AC19" s="34">
        <v>27</v>
      </c>
      <c r="AD19" s="24">
        <v>31</v>
      </c>
      <c r="AE19" s="1368"/>
    </row>
    <row r="20" spans="2:31" x14ac:dyDescent="0.25">
      <c r="B20" s="22">
        <v>4</v>
      </c>
      <c r="C20" s="23">
        <v>30</v>
      </c>
      <c r="D20" s="23">
        <v>30</v>
      </c>
      <c r="E20" s="23">
        <v>30</v>
      </c>
      <c r="F20" s="1367"/>
      <c r="G20" s="60">
        <v>29</v>
      </c>
      <c r="H20" s="23"/>
      <c r="I20" s="23"/>
      <c r="J20" s="23">
        <v>27</v>
      </c>
      <c r="K20" s="35">
        <v>30</v>
      </c>
      <c r="L20" s="23"/>
      <c r="M20" s="23">
        <v>26</v>
      </c>
      <c r="N20" s="23">
        <v>27</v>
      </c>
      <c r="O20" s="23">
        <v>31</v>
      </c>
      <c r="P20" s="23"/>
      <c r="Q20" s="23">
        <v>29</v>
      </c>
      <c r="R20" s="23">
        <v>31</v>
      </c>
      <c r="S20" s="23"/>
      <c r="T20" s="23">
        <v>31</v>
      </c>
      <c r="U20" s="23"/>
      <c r="V20" s="23"/>
      <c r="W20" s="23">
        <v>24</v>
      </c>
      <c r="X20" s="23"/>
      <c r="Y20" s="23"/>
      <c r="Z20" s="24"/>
      <c r="AA20" s="24"/>
      <c r="AB20" s="24">
        <v>27</v>
      </c>
      <c r="AC20" s="34">
        <v>25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29</v>
      </c>
      <c r="H21" s="23"/>
      <c r="I21" s="23"/>
      <c r="J21" s="23">
        <v>28</v>
      </c>
      <c r="K21" s="35"/>
      <c r="L21" s="23"/>
      <c r="M21" s="23"/>
      <c r="N21" s="23"/>
      <c r="O21" s="23"/>
      <c r="P21" s="23"/>
      <c r="Q21" s="23">
        <v>28</v>
      </c>
      <c r="R21" s="23">
        <v>31</v>
      </c>
      <c r="S21" s="23"/>
      <c r="T21" s="23">
        <v>30</v>
      </c>
      <c r="U21" s="23"/>
      <c r="V21" s="23"/>
      <c r="W21" s="23"/>
      <c r="X21" s="23"/>
      <c r="Y21" s="23"/>
      <c r="Z21" s="24"/>
      <c r="AA21" s="24"/>
      <c r="AB21" s="24">
        <v>27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27</v>
      </c>
      <c r="H22" s="26"/>
      <c r="I22" s="26"/>
      <c r="J22" s="26"/>
      <c r="K22" s="36"/>
      <c r="L22" s="26"/>
      <c r="M22" s="26"/>
      <c r="N22" s="26"/>
      <c r="O22" s="26"/>
      <c r="P22" s="26"/>
      <c r="Q22" s="26">
        <v>29</v>
      </c>
      <c r="R22" s="26">
        <v>32</v>
      </c>
      <c r="S22" s="26"/>
      <c r="T22" s="26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AE23" si="0">SUM(C3:C22)</f>
        <v>532</v>
      </c>
      <c r="D23" s="38">
        <f t="shared" si="0"/>
        <v>410</v>
      </c>
      <c r="E23" s="38">
        <f t="shared" si="0"/>
        <v>340</v>
      </c>
      <c r="F23" s="38">
        <f t="shared" si="0"/>
        <v>0</v>
      </c>
      <c r="G23" s="75">
        <f t="shared" si="0"/>
        <v>537</v>
      </c>
      <c r="H23" s="38">
        <f t="shared" si="0"/>
        <v>214</v>
      </c>
      <c r="I23" s="38">
        <f t="shared" si="0"/>
        <v>272</v>
      </c>
      <c r="J23" s="38">
        <f t="shared" si="0"/>
        <v>529</v>
      </c>
      <c r="K23" s="38">
        <f t="shared" si="0"/>
        <v>385</v>
      </c>
      <c r="L23" s="38">
        <f t="shared" si="0"/>
        <v>179</v>
      </c>
      <c r="M23" s="38">
        <f t="shared" si="0"/>
        <v>285</v>
      </c>
      <c r="N23" s="38">
        <f t="shared" si="0"/>
        <v>361</v>
      </c>
      <c r="O23" s="38">
        <f t="shared" si="0"/>
        <v>345</v>
      </c>
      <c r="P23" s="38">
        <f t="shared" si="0"/>
        <v>245</v>
      </c>
      <c r="Q23" s="38">
        <f t="shared" si="0"/>
        <v>549</v>
      </c>
      <c r="R23" s="38">
        <f t="shared" si="0"/>
        <v>598</v>
      </c>
      <c r="S23" s="38">
        <f t="shared" si="0"/>
        <v>242</v>
      </c>
      <c r="T23" s="38">
        <f t="shared" si="0"/>
        <v>550</v>
      </c>
      <c r="U23" s="38">
        <f t="shared" si="0"/>
        <v>142</v>
      </c>
      <c r="V23" s="38">
        <f t="shared" si="0"/>
        <v>235</v>
      </c>
      <c r="W23" s="38">
        <f t="shared" si="0"/>
        <v>300</v>
      </c>
      <c r="X23" s="38">
        <f t="shared" si="0"/>
        <v>61</v>
      </c>
      <c r="Y23" s="38">
        <f t="shared" si="0"/>
        <v>45</v>
      </c>
      <c r="Z23" s="38">
        <f t="shared" si="0"/>
        <v>183</v>
      </c>
      <c r="AA23" s="38">
        <f t="shared" si="0"/>
        <v>237</v>
      </c>
      <c r="AB23" s="38">
        <f t="shared" si="0"/>
        <v>526</v>
      </c>
      <c r="AC23" s="38">
        <f t="shared" si="0"/>
        <v>313</v>
      </c>
      <c r="AD23" s="38">
        <f t="shared" si="0"/>
        <v>502</v>
      </c>
      <c r="AE23" s="38">
        <f t="shared" si="0"/>
        <v>9117</v>
      </c>
    </row>
    <row r="24" spans="2:31" x14ac:dyDescent="0.25">
      <c r="B24" s="28">
        <v>5</v>
      </c>
      <c r="C24" s="29">
        <v>28</v>
      </c>
      <c r="D24" s="29">
        <v>31</v>
      </c>
      <c r="E24" s="29">
        <v>27</v>
      </c>
      <c r="F24" s="1371"/>
      <c r="G24" s="57">
        <v>27</v>
      </c>
      <c r="H24" s="29">
        <v>20</v>
      </c>
      <c r="I24" s="29">
        <v>25</v>
      </c>
      <c r="J24" s="29">
        <v>25</v>
      </c>
      <c r="K24" s="84">
        <v>29</v>
      </c>
      <c r="L24" s="29">
        <v>21</v>
      </c>
      <c r="M24" s="29">
        <v>26</v>
      </c>
      <c r="N24" s="29">
        <v>31</v>
      </c>
      <c r="O24" s="29">
        <v>26</v>
      </c>
      <c r="P24" s="29">
        <v>28</v>
      </c>
      <c r="Q24" s="29">
        <v>29</v>
      </c>
      <c r="R24" s="29">
        <v>28</v>
      </c>
      <c r="S24" s="29">
        <v>27</v>
      </c>
      <c r="T24" s="29">
        <v>31</v>
      </c>
      <c r="U24" s="29">
        <v>24</v>
      </c>
      <c r="V24" s="29">
        <v>27</v>
      </c>
      <c r="W24" s="29">
        <v>31</v>
      </c>
      <c r="X24" s="29">
        <v>12</v>
      </c>
      <c r="Y24" s="29">
        <v>8</v>
      </c>
      <c r="Z24" s="32">
        <v>26</v>
      </c>
      <c r="AA24" s="31">
        <v>36</v>
      </c>
      <c r="AB24" s="32">
        <v>27</v>
      </c>
      <c r="AC24" s="32">
        <v>27</v>
      </c>
      <c r="AD24" s="5">
        <v>33</v>
      </c>
      <c r="AE24" s="39"/>
    </row>
    <row r="25" spans="2:31" x14ac:dyDescent="0.25">
      <c r="B25" s="8">
        <v>5</v>
      </c>
      <c r="C25" s="3">
        <v>32</v>
      </c>
      <c r="D25" s="3">
        <v>29</v>
      </c>
      <c r="E25" s="3">
        <v>28</v>
      </c>
      <c r="F25" s="1371"/>
      <c r="G25" s="57">
        <v>27</v>
      </c>
      <c r="H25" s="3">
        <v>21</v>
      </c>
      <c r="I25" s="3">
        <v>23</v>
      </c>
      <c r="J25" s="3">
        <v>26</v>
      </c>
      <c r="K25" s="81">
        <v>29</v>
      </c>
      <c r="L25" s="3">
        <v>19</v>
      </c>
      <c r="M25" s="3">
        <v>26</v>
      </c>
      <c r="N25" s="3">
        <v>31</v>
      </c>
      <c r="O25" s="3">
        <v>28</v>
      </c>
      <c r="P25" s="3">
        <v>28</v>
      </c>
      <c r="Q25" s="3">
        <v>29</v>
      </c>
      <c r="R25" s="3">
        <v>29</v>
      </c>
      <c r="S25" s="3">
        <v>26</v>
      </c>
      <c r="T25" s="3">
        <v>30</v>
      </c>
      <c r="U25" s="3">
        <v>23</v>
      </c>
      <c r="V25" s="3">
        <v>27</v>
      </c>
      <c r="W25" s="3">
        <v>29</v>
      </c>
      <c r="X25" s="3"/>
      <c r="Y25" s="3"/>
      <c r="Z25" s="5">
        <v>28</v>
      </c>
      <c r="AA25" s="10">
        <v>27</v>
      </c>
      <c r="AB25" s="5">
        <v>24</v>
      </c>
      <c r="AC25" s="5">
        <v>26</v>
      </c>
      <c r="AD25" s="5">
        <v>32</v>
      </c>
      <c r="AE25" s="39"/>
    </row>
    <row r="26" spans="2:31" x14ac:dyDescent="0.25">
      <c r="B26" s="8">
        <v>5</v>
      </c>
      <c r="C26" s="3">
        <v>23</v>
      </c>
      <c r="D26" s="3">
        <v>29</v>
      </c>
      <c r="E26" s="3"/>
      <c r="F26" s="1371"/>
      <c r="G26" s="57">
        <v>28</v>
      </c>
      <c r="H26" s="3"/>
      <c r="I26" s="3"/>
      <c r="J26" s="3">
        <v>27</v>
      </c>
      <c r="K26" s="81">
        <v>29</v>
      </c>
      <c r="L26" s="3"/>
      <c r="M26" s="3">
        <v>23</v>
      </c>
      <c r="N26" s="3">
        <v>25</v>
      </c>
      <c r="O26" s="3">
        <v>26</v>
      </c>
      <c r="P26" s="3"/>
      <c r="Q26" s="3">
        <v>32</v>
      </c>
      <c r="R26" s="3">
        <v>28</v>
      </c>
      <c r="S26" s="3"/>
      <c r="T26" s="3">
        <v>30</v>
      </c>
      <c r="U26" s="3"/>
      <c r="V26" s="3"/>
      <c r="W26" s="3">
        <v>26</v>
      </c>
      <c r="X26" s="3"/>
      <c r="Y26" s="3"/>
      <c r="Z26" s="5"/>
      <c r="AA26" s="10"/>
      <c r="AB26" s="5">
        <v>19</v>
      </c>
      <c r="AC26" s="5">
        <v>27</v>
      </c>
      <c r="AD26" s="13">
        <v>32</v>
      </c>
      <c r="AE26" s="39"/>
    </row>
    <row r="27" spans="2:31" x14ac:dyDescent="0.25">
      <c r="B27" s="11">
        <v>5</v>
      </c>
      <c r="C27" s="12">
        <v>26</v>
      </c>
      <c r="D27" s="12">
        <v>25</v>
      </c>
      <c r="E27" s="12"/>
      <c r="F27" s="1371"/>
      <c r="G27" s="57">
        <v>25</v>
      </c>
      <c r="H27" s="12"/>
      <c r="I27" s="12"/>
      <c r="J27" s="12">
        <v>25</v>
      </c>
      <c r="K27" s="82"/>
      <c r="L27" s="12"/>
      <c r="M27" s="12"/>
      <c r="N27" s="12"/>
      <c r="O27" s="12"/>
      <c r="P27" s="12"/>
      <c r="Q27" s="12">
        <v>29</v>
      </c>
      <c r="R27" s="12">
        <v>25</v>
      </c>
      <c r="S27" s="12"/>
      <c r="T27" s="12">
        <v>25</v>
      </c>
      <c r="U27" s="12"/>
      <c r="V27" s="12"/>
      <c r="W27" s="12"/>
      <c r="X27" s="12"/>
      <c r="Y27" s="12"/>
      <c r="Z27" s="13"/>
      <c r="AA27" s="14"/>
      <c r="AB27" s="13">
        <v>24</v>
      </c>
      <c r="AC27" s="13"/>
      <c r="AD27" s="5">
        <v>31</v>
      </c>
      <c r="AE27" s="39"/>
    </row>
    <row r="28" spans="2:31" x14ac:dyDescent="0.25">
      <c r="B28" s="15">
        <v>5</v>
      </c>
      <c r="C28" s="16">
        <v>26</v>
      </c>
      <c r="D28" s="16"/>
      <c r="E28" s="16"/>
      <c r="F28" s="1371"/>
      <c r="G28" s="58">
        <v>27</v>
      </c>
      <c r="H28" s="16"/>
      <c r="I28" s="16"/>
      <c r="J28" s="16">
        <v>26</v>
      </c>
      <c r="K28" s="9"/>
      <c r="L28" s="16"/>
      <c r="M28" s="16"/>
      <c r="N28" s="16"/>
      <c r="O28" s="16"/>
      <c r="P28" s="16"/>
      <c r="Q28" s="16">
        <v>29</v>
      </c>
      <c r="R28" s="16">
        <v>24</v>
      </c>
      <c r="S28" s="16"/>
      <c r="T28" s="16"/>
      <c r="U28" s="16"/>
      <c r="V28" s="16"/>
      <c r="W28" s="16"/>
      <c r="X28" s="16"/>
      <c r="Y28" s="16">
        <v>7</v>
      </c>
      <c r="Z28" s="17"/>
      <c r="AA28" s="18"/>
      <c r="AB28" s="17">
        <v>26</v>
      </c>
      <c r="AC28" s="17"/>
      <c r="AD28" s="40"/>
      <c r="AE28" s="41">
        <f>SUM(C24:AD28)</f>
        <v>2191</v>
      </c>
    </row>
    <row r="29" spans="2:31" x14ac:dyDescent="0.25">
      <c r="B29" s="19">
        <v>6</v>
      </c>
      <c r="C29" s="20">
        <v>28</v>
      </c>
      <c r="D29" s="20">
        <v>30</v>
      </c>
      <c r="E29" s="20">
        <v>28</v>
      </c>
      <c r="F29" s="1367"/>
      <c r="G29" s="59">
        <v>30</v>
      </c>
      <c r="H29" s="20">
        <v>26</v>
      </c>
      <c r="I29" s="20">
        <v>26</v>
      </c>
      <c r="J29" s="20">
        <v>26</v>
      </c>
      <c r="K29" s="83">
        <v>28</v>
      </c>
      <c r="L29" s="20">
        <v>15</v>
      </c>
      <c r="M29" s="20">
        <v>25</v>
      </c>
      <c r="N29" s="20">
        <v>29</v>
      </c>
      <c r="O29" s="20">
        <v>25</v>
      </c>
      <c r="P29" s="20">
        <v>25</v>
      </c>
      <c r="Q29" s="20">
        <v>30</v>
      </c>
      <c r="R29" s="20">
        <v>25</v>
      </c>
      <c r="S29" s="20">
        <v>26</v>
      </c>
      <c r="T29" s="20">
        <v>27</v>
      </c>
      <c r="U29" s="20">
        <v>31</v>
      </c>
      <c r="V29" s="20">
        <v>28</v>
      </c>
      <c r="W29" s="20">
        <v>28</v>
      </c>
      <c r="X29" s="20">
        <v>13</v>
      </c>
      <c r="Y29" s="20">
        <v>12</v>
      </c>
      <c r="Z29" s="21">
        <v>22</v>
      </c>
      <c r="AA29" s="21">
        <v>20</v>
      </c>
      <c r="AB29" s="21">
        <v>27</v>
      </c>
      <c r="AC29" s="21">
        <v>24</v>
      </c>
      <c r="AD29" s="21">
        <v>28</v>
      </c>
      <c r="AE29" s="42"/>
    </row>
    <row r="30" spans="2:31" x14ac:dyDescent="0.25">
      <c r="B30" s="22">
        <v>6</v>
      </c>
      <c r="C30" s="23">
        <v>30</v>
      </c>
      <c r="D30" s="23">
        <v>25</v>
      </c>
      <c r="E30" s="23">
        <v>28</v>
      </c>
      <c r="F30" s="1367"/>
      <c r="G30" s="60">
        <v>30</v>
      </c>
      <c r="H30" s="23">
        <v>25</v>
      </c>
      <c r="I30" s="23">
        <v>24</v>
      </c>
      <c r="J30" s="23">
        <v>25</v>
      </c>
      <c r="K30" s="35">
        <v>27</v>
      </c>
      <c r="L30" s="23">
        <v>15</v>
      </c>
      <c r="M30" s="23">
        <v>28</v>
      </c>
      <c r="N30" s="23">
        <v>29</v>
      </c>
      <c r="O30" s="23">
        <v>27</v>
      </c>
      <c r="P30" s="23">
        <v>25</v>
      </c>
      <c r="Q30" s="23">
        <v>30</v>
      </c>
      <c r="R30" s="23">
        <v>26</v>
      </c>
      <c r="S30" s="23">
        <v>27</v>
      </c>
      <c r="T30" s="23">
        <v>30</v>
      </c>
      <c r="U30" s="23"/>
      <c r="V30" s="23">
        <v>27</v>
      </c>
      <c r="W30" s="23">
        <v>26</v>
      </c>
      <c r="X30" s="23"/>
      <c r="Y30" s="23"/>
      <c r="Z30" s="24">
        <v>23</v>
      </c>
      <c r="AA30" s="24">
        <v>23</v>
      </c>
      <c r="AB30" s="24">
        <v>25</v>
      </c>
      <c r="AC30" s="24">
        <v>27</v>
      </c>
      <c r="AD30" s="24">
        <v>27</v>
      </c>
      <c r="AE30" s="42"/>
    </row>
    <row r="31" spans="2:31" x14ac:dyDescent="0.25">
      <c r="B31" s="22">
        <v>6</v>
      </c>
      <c r="C31" s="23">
        <v>25</v>
      </c>
      <c r="D31" s="23">
        <v>22</v>
      </c>
      <c r="E31" s="23"/>
      <c r="F31" s="1367"/>
      <c r="G31" s="60">
        <v>28</v>
      </c>
      <c r="H31" s="23"/>
      <c r="I31" s="23"/>
      <c r="J31" s="23">
        <v>26</v>
      </c>
      <c r="K31" s="35">
        <v>26</v>
      </c>
      <c r="L31" s="23"/>
      <c r="M31" s="23">
        <v>26</v>
      </c>
      <c r="N31" s="23">
        <v>25</v>
      </c>
      <c r="O31" s="23">
        <v>29</v>
      </c>
      <c r="P31" s="23"/>
      <c r="Q31" s="23">
        <v>29</v>
      </c>
      <c r="R31" s="23">
        <v>26</v>
      </c>
      <c r="S31" s="23"/>
      <c r="T31" s="23">
        <v>30</v>
      </c>
      <c r="U31" s="23"/>
      <c r="V31" s="78">
        <v>14</v>
      </c>
      <c r="W31" s="23">
        <v>20</v>
      </c>
      <c r="X31" s="23"/>
      <c r="Y31" s="23"/>
      <c r="Z31" s="24"/>
      <c r="AA31" s="24">
        <v>19</v>
      </c>
      <c r="AB31" s="24">
        <v>26</v>
      </c>
      <c r="AC31" s="24">
        <v>24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6">
        <v>28</v>
      </c>
      <c r="H32" s="23"/>
      <c r="I32" s="23"/>
      <c r="J32" s="23">
        <v>25</v>
      </c>
      <c r="K32" s="35">
        <v>25</v>
      </c>
      <c r="L32" s="23"/>
      <c r="M32" s="23"/>
      <c r="N32" s="23"/>
      <c r="O32" s="23">
        <v>25</v>
      </c>
      <c r="P32" s="23"/>
      <c r="Q32" s="23">
        <v>28</v>
      </c>
      <c r="R32" s="23">
        <v>26</v>
      </c>
      <c r="S32" s="23"/>
      <c r="T32" s="23">
        <v>24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28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26"/>
      <c r="J33" s="26">
        <v>27</v>
      </c>
      <c r="K33" s="36"/>
      <c r="L33" s="26"/>
      <c r="M33" s="26"/>
      <c r="N33" s="26"/>
      <c r="O33" s="26"/>
      <c r="P33" s="26"/>
      <c r="Q33" s="26"/>
      <c r="R33" s="2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25</v>
      </c>
      <c r="AC33" s="27"/>
      <c r="AD33" s="27"/>
      <c r="AE33" s="43">
        <f>SUM(C29:AD33)</f>
        <v>2130</v>
      </c>
    </row>
    <row r="34" spans="2:31" x14ac:dyDescent="0.25">
      <c r="B34" s="28">
        <v>7</v>
      </c>
      <c r="C34" s="29">
        <v>31</v>
      </c>
      <c r="D34" s="29">
        <v>30</v>
      </c>
      <c r="E34" s="29">
        <v>27</v>
      </c>
      <c r="F34" s="29">
        <v>26</v>
      </c>
      <c r="G34" s="62">
        <v>26</v>
      </c>
      <c r="H34" s="29">
        <v>20</v>
      </c>
      <c r="I34" s="29">
        <v>26</v>
      </c>
      <c r="J34" s="29">
        <v>28</v>
      </c>
      <c r="K34" s="84">
        <v>26</v>
      </c>
      <c r="L34" s="29">
        <v>23</v>
      </c>
      <c r="M34" s="29">
        <v>24</v>
      </c>
      <c r="N34" s="29">
        <v>30</v>
      </c>
      <c r="O34" s="85">
        <v>25</v>
      </c>
      <c r="P34" s="29">
        <v>31</v>
      </c>
      <c r="Q34" s="29">
        <v>30</v>
      </c>
      <c r="R34" s="29">
        <v>32</v>
      </c>
      <c r="S34" s="29">
        <v>27</v>
      </c>
      <c r="T34" s="29">
        <v>32</v>
      </c>
      <c r="U34" s="29">
        <v>29</v>
      </c>
      <c r="V34" s="29">
        <v>25</v>
      </c>
      <c r="W34" s="29">
        <v>20</v>
      </c>
      <c r="X34" s="29">
        <v>10</v>
      </c>
      <c r="Y34" s="29">
        <v>11</v>
      </c>
      <c r="Z34" s="32">
        <v>26</v>
      </c>
      <c r="AA34" s="31">
        <v>19</v>
      </c>
      <c r="AB34" s="32">
        <v>30</v>
      </c>
      <c r="AC34" s="32">
        <v>25</v>
      </c>
      <c r="AD34" s="32">
        <v>28</v>
      </c>
      <c r="AE34" s="39"/>
    </row>
    <row r="35" spans="2:31" x14ac:dyDescent="0.25">
      <c r="B35" s="8">
        <v>7</v>
      </c>
      <c r="C35" s="3">
        <v>30</v>
      </c>
      <c r="D35" s="3">
        <v>29</v>
      </c>
      <c r="E35" s="3">
        <v>26</v>
      </c>
      <c r="F35" s="3">
        <v>26</v>
      </c>
      <c r="G35" s="57">
        <v>31</v>
      </c>
      <c r="H35" s="3">
        <v>22</v>
      </c>
      <c r="I35" s="3">
        <v>27</v>
      </c>
      <c r="J35" s="3">
        <v>29</v>
      </c>
      <c r="K35" s="81">
        <v>27</v>
      </c>
      <c r="L35" s="3">
        <v>18</v>
      </c>
      <c r="M35" s="3">
        <v>19</v>
      </c>
      <c r="N35" s="3">
        <v>29</v>
      </c>
      <c r="O35" s="86">
        <v>23</v>
      </c>
      <c r="P35" s="3">
        <v>32</v>
      </c>
      <c r="Q35" s="3">
        <v>30</v>
      </c>
      <c r="R35" s="3">
        <v>32</v>
      </c>
      <c r="S35" s="3">
        <v>27</v>
      </c>
      <c r="T35" s="3">
        <v>32</v>
      </c>
      <c r="U35" s="3">
        <v>13</v>
      </c>
      <c r="V35" s="3">
        <v>25</v>
      </c>
      <c r="W35" s="3">
        <v>20</v>
      </c>
      <c r="X35" s="3">
        <v>9</v>
      </c>
      <c r="Y35" s="3">
        <v>6</v>
      </c>
      <c r="Z35" s="5"/>
      <c r="AA35" s="10">
        <v>23</v>
      </c>
      <c r="AB35" s="5">
        <v>29</v>
      </c>
      <c r="AC35" s="5">
        <v>26</v>
      </c>
      <c r="AD35" s="5">
        <v>29</v>
      </c>
      <c r="AE35" s="39"/>
    </row>
    <row r="36" spans="2:31" x14ac:dyDescent="0.25">
      <c r="B36" s="8">
        <v>7</v>
      </c>
      <c r="C36" s="3">
        <v>32</v>
      </c>
      <c r="D36" s="3">
        <v>27</v>
      </c>
      <c r="E36" s="3"/>
      <c r="F36" s="3"/>
      <c r="G36" s="57">
        <v>23</v>
      </c>
      <c r="H36" s="3"/>
      <c r="I36" s="3"/>
      <c r="J36" s="3">
        <v>28</v>
      </c>
      <c r="K36" s="81">
        <v>28</v>
      </c>
      <c r="L36" s="3"/>
      <c r="M36" s="3">
        <v>19</v>
      </c>
      <c r="N36" s="3">
        <v>29</v>
      </c>
      <c r="O36" s="86">
        <v>23</v>
      </c>
      <c r="P36" s="3"/>
      <c r="Q36" s="3">
        <v>29</v>
      </c>
      <c r="R36" s="3">
        <v>31</v>
      </c>
      <c r="S36" s="3"/>
      <c r="T36" s="3">
        <v>29</v>
      </c>
      <c r="U36" s="3"/>
      <c r="V36" s="3"/>
      <c r="W36" s="3"/>
      <c r="X36" s="3">
        <v>7</v>
      </c>
      <c r="Y36" s="3"/>
      <c r="Z36" s="5"/>
      <c r="AA36" s="10"/>
      <c r="AB36" s="5">
        <v>23</v>
      </c>
      <c r="AC36" s="5">
        <v>28</v>
      </c>
      <c r="AD36" s="5">
        <v>28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57"/>
      <c r="H37" s="3"/>
      <c r="I37" s="3"/>
      <c r="J37" s="3">
        <v>29</v>
      </c>
      <c r="K37" s="81">
        <v>26</v>
      </c>
      <c r="L37" s="3"/>
      <c r="M37" s="3"/>
      <c r="N37" s="3"/>
      <c r="O37" s="3"/>
      <c r="P37" s="3"/>
      <c r="Q37" s="3">
        <v>29</v>
      </c>
      <c r="R37" s="3">
        <v>32</v>
      </c>
      <c r="S37" s="3"/>
      <c r="T37" s="3">
        <v>32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6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2004</v>
      </c>
    </row>
    <row r="39" spans="2:31" x14ac:dyDescent="0.25">
      <c r="B39" s="19">
        <v>8</v>
      </c>
      <c r="C39" s="20">
        <v>30</v>
      </c>
      <c r="D39" s="20">
        <v>31</v>
      </c>
      <c r="E39" s="20">
        <v>32</v>
      </c>
      <c r="F39" s="20">
        <v>26</v>
      </c>
      <c r="G39" s="59">
        <v>25</v>
      </c>
      <c r="H39" s="20">
        <v>26</v>
      </c>
      <c r="I39" s="20">
        <v>27</v>
      </c>
      <c r="J39" s="20">
        <v>25</v>
      </c>
      <c r="K39" s="83">
        <v>30</v>
      </c>
      <c r="L39" s="20">
        <v>24</v>
      </c>
      <c r="M39" s="20">
        <v>27</v>
      </c>
      <c r="N39" s="20">
        <v>26</v>
      </c>
      <c r="O39" s="20">
        <v>27</v>
      </c>
      <c r="P39" s="20">
        <v>31</v>
      </c>
      <c r="Q39" s="20">
        <v>32</v>
      </c>
      <c r="R39" s="20">
        <v>28</v>
      </c>
      <c r="S39" s="20">
        <v>25</v>
      </c>
      <c r="T39" s="20">
        <v>30</v>
      </c>
      <c r="U39" s="20">
        <v>32</v>
      </c>
      <c r="V39" s="20">
        <v>29</v>
      </c>
      <c r="W39" s="20">
        <v>26</v>
      </c>
      <c r="X39" s="20">
        <v>11</v>
      </c>
      <c r="Y39" s="20">
        <v>10</v>
      </c>
      <c r="Z39" s="21">
        <v>27</v>
      </c>
      <c r="AA39" s="21">
        <v>26</v>
      </c>
      <c r="AB39" s="21">
        <v>24</v>
      </c>
      <c r="AC39" s="21">
        <v>23</v>
      </c>
      <c r="AD39" s="21">
        <v>26</v>
      </c>
      <c r="AE39" s="42"/>
    </row>
    <row r="40" spans="2:31" x14ac:dyDescent="0.25">
      <c r="B40" s="22">
        <v>8</v>
      </c>
      <c r="C40" s="23">
        <v>31</v>
      </c>
      <c r="D40" s="23">
        <v>33</v>
      </c>
      <c r="E40" s="23">
        <v>32</v>
      </c>
      <c r="F40" s="23">
        <v>26</v>
      </c>
      <c r="G40" s="60">
        <v>26</v>
      </c>
      <c r="H40" s="23">
        <v>29</v>
      </c>
      <c r="I40" s="23">
        <v>21</v>
      </c>
      <c r="J40" s="23">
        <v>25</v>
      </c>
      <c r="K40" s="35">
        <v>30</v>
      </c>
      <c r="L40" s="23">
        <v>23</v>
      </c>
      <c r="M40" s="23">
        <v>23</v>
      </c>
      <c r="N40" s="23">
        <v>27</v>
      </c>
      <c r="O40" s="23">
        <v>27</v>
      </c>
      <c r="P40" s="23"/>
      <c r="Q40" s="23">
        <v>27</v>
      </c>
      <c r="R40" s="23">
        <v>26</v>
      </c>
      <c r="S40" s="23">
        <v>25</v>
      </c>
      <c r="T40" s="23">
        <v>32</v>
      </c>
      <c r="U40" s="23"/>
      <c r="V40" s="23">
        <v>29</v>
      </c>
      <c r="W40" s="23">
        <v>30</v>
      </c>
      <c r="X40" s="23"/>
      <c r="Y40" s="23"/>
      <c r="Z40" s="24">
        <v>25</v>
      </c>
      <c r="AA40" s="24">
        <v>22</v>
      </c>
      <c r="AB40" s="24">
        <v>28</v>
      </c>
      <c r="AC40" s="24">
        <v>26</v>
      </c>
      <c r="AD40" s="24">
        <v>23</v>
      </c>
      <c r="AE40" s="42"/>
    </row>
    <row r="41" spans="2:31" x14ac:dyDescent="0.25">
      <c r="B41" s="22">
        <v>8</v>
      </c>
      <c r="C41" s="23">
        <v>33</v>
      </c>
      <c r="D41" s="23"/>
      <c r="E41" s="23"/>
      <c r="F41" s="23">
        <v>26</v>
      </c>
      <c r="G41" s="60">
        <v>24</v>
      </c>
      <c r="H41" s="23"/>
      <c r="I41" s="23"/>
      <c r="J41" s="23">
        <v>25</v>
      </c>
      <c r="K41" s="35">
        <v>30</v>
      </c>
      <c r="L41" s="23"/>
      <c r="M41" s="23">
        <v>27</v>
      </c>
      <c r="N41" s="23">
        <v>25</v>
      </c>
      <c r="O41" s="23">
        <v>26</v>
      </c>
      <c r="P41" s="23"/>
      <c r="Q41" s="23">
        <v>29</v>
      </c>
      <c r="R41" s="23">
        <v>27</v>
      </c>
      <c r="S41" s="23"/>
      <c r="T41" s="23">
        <v>30</v>
      </c>
      <c r="U41" s="23"/>
      <c r="V41" s="23"/>
      <c r="W41" s="23"/>
      <c r="X41" s="23"/>
      <c r="Y41" s="23"/>
      <c r="Z41" s="24"/>
      <c r="AA41" s="24"/>
      <c r="AB41" s="24">
        <v>22</v>
      </c>
      <c r="AC41" s="24">
        <v>25</v>
      </c>
      <c r="AD41" s="24">
        <v>22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28</v>
      </c>
      <c r="H42" s="23"/>
      <c r="I42" s="23"/>
      <c r="J42" s="23">
        <v>25</v>
      </c>
      <c r="K42" s="35">
        <v>30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>
        <v>22</v>
      </c>
      <c r="AC42" s="24"/>
      <c r="AD42" s="24">
        <v>25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25</v>
      </c>
      <c r="H43" s="26"/>
      <c r="I43" s="26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1972</v>
      </c>
    </row>
    <row r="44" spans="2:31" x14ac:dyDescent="0.25">
      <c r="B44" s="28">
        <v>9</v>
      </c>
      <c r="C44" s="29">
        <v>34</v>
      </c>
      <c r="D44" s="29">
        <v>29</v>
      </c>
      <c r="E44" s="29">
        <v>27</v>
      </c>
      <c r="F44" s="29">
        <v>26</v>
      </c>
      <c r="G44" s="68">
        <v>28</v>
      </c>
      <c r="H44" s="29">
        <v>28</v>
      </c>
      <c r="I44" s="29">
        <v>28</v>
      </c>
      <c r="J44" s="29">
        <v>28</v>
      </c>
      <c r="K44" s="84">
        <v>29</v>
      </c>
      <c r="L44" s="29">
        <v>21</v>
      </c>
      <c r="M44" s="29">
        <v>28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29">
        <v>27</v>
      </c>
      <c r="U44" s="29">
        <v>24</v>
      </c>
      <c r="V44" s="29">
        <v>30</v>
      </c>
      <c r="W44" s="29">
        <v>25</v>
      </c>
      <c r="X44" s="29">
        <v>12</v>
      </c>
      <c r="Y44" s="29">
        <v>8</v>
      </c>
      <c r="Z44" s="32">
        <v>22</v>
      </c>
      <c r="AA44" s="31">
        <v>21</v>
      </c>
      <c r="AB44" s="32">
        <v>25</v>
      </c>
      <c r="AC44" s="32">
        <v>26</v>
      </c>
      <c r="AD44" s="32">
        <v>27</v>
      </c>
      <c r="AE44" s="39"/>
    </row>
    <row r="45" spans="2:31" x14ac:dyDescent="0.25">
      <c r="B45" s="8">
        <v>9</v>
      </c>
      <c r="C45" s="3">
        <v>35</v>
      </c>
      <c r="D45" s="3">
        <v>32</v>
      </c>
      <c r="E45" s="3">
        <v>25</v>
      </c>
      <c r="F45" s="3">
        <v>26</v>
      </c>
      <c r="G45" s="57">
        <v>25</v>
      </c>
      <c r="H45" s="3"/>
      <c r="I45" s="3"/>
      <c r="J45" s="3">
        <v>29</v>
      </c>
      <c r="K45" s="81">
        <v>28</v>
      </c>
      <c r="L45" s="3">
        <v>22</v>
      </c>
      <c r="M45" s="3">
        <v>28</v>
      </c>
      <c r="N45" s="3">
        <v>30</v>
      </c>
      <c r="O45" s="3">
        <v>27</v>
      </c>
      <c r="P45" s="3">
        <v>30</v>
      </c>
      <c r="Q45" s="3">
        <v>32</v>
      </c>
      <c r="R45" s="3">
        <v>29</v>
      </c>
      <c r="S45" s="3">
        <v>26</v>
      </c>
      <c r="T45" s="3">
        <v>25</v>
      </c>
      <c r="U45" s="3">
        <v>18</v>
      </c>
      <c r="V45" s="79">
        <v>17</v>
      </c>
      <c r="W45" s="3">
        <v>17</v>
      </c>
      <c r="X45" s="3"/>
      <c r="Y45" s="3"/>
      <c r="Z45" s="5">
        <v>19</v>
      </c>
      <c r="AA45" s="10">
        <v>18</v>
      </c>
      <c r="AB45" s="5">
        <v>28</v>
      </c>
      <c r="AC45" s="5">
        <v>27</v>
      </c>
      <c r="AD45" s="5">
        <v>30</v>
      </c>
      <c r="AE45" s="39"/>
    </row>
    <row r="46" spans="2:31" x14ac:dyDescent="0.25">
      <c r="B46" s="8">
        <v>9</v>
      </c>
      <c r="C46" s="3">
        <v>32</v>
      </c>
      <c r="D46" s="3"/>
      <c r="E46" s="3"/>
      <c r="F46" s="3">
        <v>26</v>
      </c>
      <c r="G46" s="57">
        <v>26</v>
      </c>
      <c r="H46" s="3"/>
      <c r="I46" s="3"/>
      <c r="J46" s="3">
        <v>28</v>
      </c>
      <c r="K46" s="81">
        <v>28</v>
      </c>
      <c r="L46" s="3"/>
      <c r="M46" s="3"/>
      <c r="N46" s="3">
        <v>27</v>
      </c>
      <c r="O46" s="3">
        <v>27</v>
      </c>
      <c r="P46" s="3"/>
      <c r="Q46" s="3">
        <v>31</v>
      </c>
      <c r="R46" s="3">
        <v>27</v>
      </c>
      <c r="S46" s="3"/>
      <c r="T46" s="3">
        <v>25</v>
      </c>
      <c r="U46" s="3"/>
      <c r="V46" s="3"/>
      <c r="W46" s="3"/>
      <c r="X46" s="3"/>
      <c r="Y46" s="3"/>
      <c r="Z46" s="5"/>
      <c r="AA46" s="10"/>
      <c r="AB46" s="5">
        <v>28</v>
      </c>
      <c r="AC46" s="5"/>
      <c r="AD46" s="5">
        <v>29</v>
      </c>
      <c r="AE46" s="39"/>
    </row>
    <row r="47" spans="2:31" x14ac:dyDescent="0.25">
      <c r="B47" s="8">
        <v>9</v>
      </c>
      <c r="C47" s="3">
        <v>28</v>
      </c>
      <c r="D47" s="3"/>
      <c r="E47" s="3"/>
      <c r="F47" s="3"/>
      <c r="G47" s="57">
        <v>25</v>
      </c>
      <c r="H47" s="3"/>
      <c r="I47" s="3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23</v>
      </c>
      <c r="S47" s="3"/>
      <c r="T47" s="3"/>
      <c r="U47" s="3"/>
      <c r="V47" s="3"/>
      <c r="W47" s="3"/>
      <c r="X47" s="3"/>
      <c r="Y47" s="3">
        <v>5</v>
      </c>
      <c r="Z47" s="5"/>
      <c r="AA47" s="10"/>
      <c r="AB47" s="5">
        <v>27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1846</v>
      </c>
    </row>
    <row r="49" spans="1:31" x14ac:dyDescent="0.25">
      <c r="B49" s="47" t="s">
        <v>28</v>
      </c>
      <c r="C49" s="48">
        <f t="shared" ref="C49:AD49" si="1">SUM(C24:C48)</f>
        <v>654</v>
      </c>
      <c r="D49" s="48">
        <f t="shared" si="1"/>
        <v>425</v>
      </c>
      <c r="E49" s="48">
        <f t="shared" si="1"/>
        <v>280</v>
      </c>
      <c r="F49" s="48">
        <f t="shared" si="1"/>
        <v>208</v>
      </c>
      <c r="G49" s="76">
        <f t="shared" si="1"/>
        <v>562</v>
      </c>
      <c r="H49" s="48">
        <f t="shared" si="1"/>
        <v>217</v>
      </c>
      <c r="I49" s="48">
        <f t="shared" si="1"/>
        <v>227</v>
      </c>
      <c r="J49" s="48">
        <f t="shared" si="1"/>
        <v>584</v>
      </c>
      <c r="K49" s="87">
        <f t="shared" si="1"/>
        <v>505</v>
      </c>
      <c r="L49" s="48">
        <f t="shared" si="1"/>
        <v>201</v>
      </c>
      <c r="M49" s="48">
        <f t="shared" si="1"/>
        <v>349</v>
      </c>
      <c r="N49" s="48">
        <f t="shared" si="1"/>
        <v>421</v>
      </c>
      <c r="O49" s="48">
        <f t="shared" si="1"/>
        <v>419</v>
      </c>
      <c r="P49" s="48">
        <f t="shared" si="1"/>
        <v>261</v>
      </c>
      <c r="Q49" s="48">
        <f t="shared" si="1"/>
        <v>593</v>
      </c>
      <c r="R49" s="48">
        <f t="shared" si="1"/>
        <v>604</v>
      </c>
      <c r="S49" s="48">
        <f t="shared" si="1"/>
        <v>262</v>
      </c>
      <c r="T49" s="48">
        <f t="shared" si="1"/>
        <v>521</v>
      </c>
      <c r="U49" s="48">
        <f t="shared" si="1"/>
        <v>194</v>
      </c>
      <c r="V49" s="48">
        <f t="shared" si="1"/>
        <v>278</v>
      </c>
      <c r="W49" s="48">
        <f t="shared" si="1"/>
        <v>298</v>
      </c>
      <c r="X49" s="48">
        <f t="shared" si="1"/>
        <v>74</v>
      </c>
      <c r="Y49" s="48">
        <f t="shared" si="1"/>
        <v>75</v>
      </c>
      <c r="Z49" s="48">
        <f t="shared" si="1"/>
        <v>218</v>
      </c>
      <c r="AA49" s="48">
        <f t="shared" si="1"/>
        <v>254</v>
      </c>
      <c r="AB49" s="48">
        <f t="shared" si="1"/>
        <v>566</v>
      </c>
      <c r="AC49" s="48">
        <f t="shared" si="1"/>
        <v>361</v>
      </c>
      <c r="AD49" s="48">
        <f t="shared" si="1"/>
        <v>532</v>
      </c>
      <c r="AE49" s="48">
        <f>SUM(AE27:AE48)</f>
        <v>10143</v>
      </c>
    </row>
    <row r="50" spans="1:31" x14ac:dyDescent="0.25">
      <c r="B50" s="49">
        <v>10</v>
      </c>
      <c r="C50" s="50">
        <v>26</v>
      </c>
      <c r="D50" s="50">
        <v>23</v>
      </c>
      <c r="E50" s="50">
        <v>30</v>
      </c>
      <c r="F50" s="50">
        <v>27</v>
      </c>
      <c r="G50" s="59">
        <v>25</v>
      </c>
      <c r="H50" s="50">
        <v>20</v>
      </c>
      <c r="I50" s="50">
        <v>26</v>
      </c>
      <c r="J50" s="50">
        <v>28</v>
      </c>
      <c r="K50" s="88">
        <v>30</v>
      </c>
      <c r="L50" s="50">
        <v>19</v>
      </c>
      <c r="M50" s="50">
        <v>23</v>
      </c>
      <c r="N50" s="50">
        <v>30</v>
      </c>
      <c r="O50" s="50">
        <v>25</v>
      </c>
      <c r="P50" s="50">
        <v>20</v>
      </c>
      <c r="Q50" s="50">
        <v>30</v>
      </c>
      <c r="R50" s="50">
        <v>26</v>
      </c>
      <c r="S50" s="50">
        <v>23</v>
      </c>
      <c r="T50" s="50">
        <v>31</v>
      </c>
      <c r="U50" s="50">
        <v>19</v>
      </c>
      <c r="V50" s="50">
        <v>20</v>
      </c>
      <c r="W50" s="50">
        <v>22</v>
      </c>
      <c r="X50" s="50"/>
      <c r="Y50" s="50">
        <v>2</v>
      </c>
      <c r="Z50" s="51">
        <v>11</v>
      </c>
      <c r="AA50" s="51">
        <v>27</v>
      </c>
      <c r="AB50" s="51">
        <v>30</v>
      </c>
      <c r="AC50" s="51">
        <v>32</v>
      </c>
      <c r="AD50" s="51">
        <v>29</v>
      </c>
      <c r="AE50" s="52"/>
    </row>
    <row r="51" spans="1:31" x14ac:dyDescent="0.25">
      <c r="B51" s="22">
        <v>10</v>
      </c>
      <c r="C51" s="23">
        <v>26</v>
      </c>
      <c r="D51" s="23"/>
      <c r="E51" s="23"/>
      <c r="F51" s="23">
        <v>26</v>
      </c>
      <c r="G51" s="60">
        <v>22</v>
      </c>
      <c r="H51" s="23"/>
      <c r="I51" s="23"/>
      <c r="J51" s="23">
        <v>27</v>
      </c>
      <c r="K51" s="35"/>
      <c r="L51" s="23">
        <v>19</v>
      </c>
      <c r="M51" s="23"/>
      <c r="N51" s="23"/>
      <c r="O51" s="23">
        <v>25</v>
      </c>
      <c r="P51" s="23"/>
      <c r="Q51" s="23">
        <v>30</v>
      </c>
      <c r="R51" s="23">
        <v>25</v>
      </c>
      <c r="S51" s="23">
        <v>23</v>
      </c>
      <c r="T51" s="23">
        <v>29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29</v>
      </c>
      <c r="AE51" s="42"/>
    </row>
    <row r="52" spans="1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26</v>
      </c>
      <c r="K52" s="36"/>
      <c r="L52" s="26"/>
      <c r="M52" s="26"/>
      <c r="N52" s="26"/>
      <c r="O52" s="26"/>
      <c r="P52" s="26"/>
      <c r="Q52" s="26"/>
      <c r="R52" s="26"/>
      <c r="S52" s="26">
        <v>21</v>
      </c>
      <c r="T52" s="26"/>
      <c r="U52" s="26"/>
      <c r="V52" s="26"/>
      <c r="W52" s="26"/>
      <c r="X52" s="26"/>
      <c r="Y52" s="26"/>
      <c r="Z52" s="27"/>
      <c r="AA52" s="27"/>
      <c r="AB52" s="27">
        <v>31</v>
      </c>
      <c r="AC52" s="27"/>
      <c r="AD52" s="27"/>
      <c r="AE52" s="53">
        <f>SUM(C50:AD52)</f>
        <v>1070</v>
      </c>
    </row>
    <row r="53" spans="1:31" x14ac:dyDescent="0.25">
      <c r="B53" s="28">
        <v>11</v>
      </c>
      <c r="C53" s="29">
        <v>25</v>
      </c>
      <c r="D53" s="29">
        <v>23</v>
      </c>
      <c r="E53" s="29">
        <v>25</v>
      </c>
      <c r="F53" s="29">
        <v>23</v>
      </c>
      <c r="G53" s="57">
        <v>25</v>
      </c>
      <c r="H53" s="29">
        <v>20</v>
      </c>
      <c r="I53" s="29">
        <v>20</v>
      </c>
      <c r="J53" s="29">
        <v>18</v>
      </c>
      <c r="K53" s="84">
        <v>28</v>
      </c>
      <c r="L53" s="29">
        <v>25</v>
      </c>
      <c r="M53" s="29">
        <v>21</v>
      </c>
      <c r="N53" s="29">
        <v>31</v>
      </c>
      <c r="O53" s="29">
        <v>25</v>
      </c>
      <c r="P53" s="29">
        <v>20</v>
      </c>
      <c r="Q53" s="29">
        <v>26</v>
      </c>
      <c r="R53" s="29">
        <v>24</v>
      </c>
      <c r="S53" s="29">
        <v>23</v>
      </c>
      <c r="T53" s="29">
        <v>21</v>
      </c>
      <c r="U53" s="29">
        <v>24</v>
      </c>
      <c r="V53" s="29">
        <v>20</v>
      </c>
      <c r="W53" s="29">
        <v>15</v>
      </c>
      <c r="X53" s="29"/>
      <c r="Y53" s="29">
        <v>4</v>
      </c>
      <c r="Z53" s="32"/>
      <c r="AA53" s="31">
        <v>23</v>
      </c>
      <c r="AB53" s="32">
        <v>22</v>
      </c>
      <c r="AC53" s="32">
        <v>27</v>
      </c>
      <c r="AD53" s="32">
        <v>27</v>
      </c>
      <c r="AE53" s="39"/>
    </row>
    <row r="54" spans="1:31" x14ac:dyDescent="0.25">
      <c r="B54" s="8">
        <v>11</v>
      </c>
      <c r="C54" s="3">
        <v>23</v>
      </c>
      <c r="D54" s="3"/>
      <c r="E54" s="3"/>
      <c r="F54" s="3">
        <v>26</v>
      </c>
      <c r="G54" s="72">
        <v>23</v>
      </c>
      <c r="H54" s="3"/>
      <c r="I54" s="3"/>
      <c r="J54" s="3">
        <v>29</v>
      </c>
      <c r="K54" s="81"/>
      <c r="L54" s="3"/>
      <c r="M54" s="3"/>
      <c r="N54" s="3"/>
      <c r="O54" s="86">
        <v>24</v>
      </c>
      <c r="P54" s="3"/>
      <c r="Q54" s="3">
        <v>25</v>
      </c>
      <c r="R54" s="3">
        <v>25</v>
      </c>
      <c r="S54" s="3"/>
      <c r="T54" s="3">
        <v>25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29</v>
      </c>
      <c r="AD54" s="5">
        <v>26</v>
      </c>
      <c r="AE54" s="39"/>
    </row>
    <row r="55" spans="1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2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1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939</v>
      </c>
    </row>
    <row r="57" spans="1:31" x14ac:dyDescent="0.25">
      <c r="B57" s="37" t="s">
        <v>30</v>
      </c>
      <c r="C57" s="38">
        <f t="shared" ref="C57:AD57" si="2">SUM(C50:C56)</f>
        <v>100</v>
      </c>
      <c r="D57" s="38">
        <f t="shared" si="2"/>
        <v>46</v>
      </c>
      <c r="E57" s="38">
        <f t="shared" si="2"/>
        <v>55</v>
      </c>
      <c r="F57" s="38">
        <f t="shared" si="2"/>
        <v>152</v>
      </c>
      <c r="G57" s="73">
        <f t="shared" si="2"/>
        <v>95</v>
      </c>
      <c r="H57" s="38">
        <f t="shared" si="2"/>
        <v>40</v>
      </c>
      <c r="I57" s="38">
        <f t="shared" si="2"/>
        <v>46</v>
      </c>
      <c r="J57" s="38">
        <f t="shared" si="2"/>
        <v>153</v>
      </c>
      <c r="K57" s="38">
        <f t="shared" si="2"/>
        <v>58</v>
      </c>
      <c r="L57" s="38">
        <f t="shared" si="2"/>
        <v>63</v>
      </c>
      <c r="M57" s="38">
        <f t="shared" si="2"/>
        <v>44</v>
      </c>
      <c r="N57" s="38">
        <f t="shared" si="2"/>
        <v>61</v>
      </c>
      <c r="O57" s="38">
        <f t="shared" si="2"/>
        <v>99</v>
      </c>
      <c r="P57" s="38">
        <f t="shared" si="2"/>
        <v>40</v>
      </c>
      <c r="Q57" s="38">
        <f t="shared" si="2"/>
        <v>135</v>
      </c>
      <c r="R57" s="38">
        <f t="shared" si="2"/>
        <v>100</v>
      </c>
      <c r="S57" s="38">
        <f t="shared" si="2"/>
        <v>90</v>
      </c>
      <c r="T57" s="38">
        <f t="shared" si="2"/>
        <v>106</v>
      </c>
      <c r="U57" s="38">
        <f t="shared" si="2"/>
        <v>43</v>
      </c>
      <c r="V57" s="38">
        <f t="shared" si="2"/>
        <v>40</v>
      </c>
      <c r="W57" s="38">
        <f t="shared" si="2"/>
        <v>37</v>
      </c>
      <c r="X57" s="38">
        <f t="shared" si="2"/>
        <v>0</v>
      </c>
      <c r="Y57" s="38">
        <f t="shared" si="2"/>
        <v>6</v>
      </c>
      <c r="Z57" s="38">
        <f t="shared" si="2"/>
        <v>11</v>
      </c>
      <c r="AA57" s="38">
        <f t="shared" si="2"/>
        <v>50</v>
      </c>
      <c r="AB57" s="38">
        <f t="shared" si="2"/>
        <v>140</v>
      </c>
      <c r="AC57" s="38">
        <f t="shared" si="2"/>
        <v>88</v>
      </c>
      <c r="AD57" s="38">
        <f t="shared" si="2"/>
        <v>111</v>
      </c>
      <c r="AE57" s="38">
        <f>SUM(AE51:AE56)</f>
        <v>2009</v>
      </c>
    </row>
    <row r="58" spans="1:31" x14ac:dyDescent="0.25">
      <c r="G58"/>
      <c r="K58"/>
    </row>
    <row r="59" spans="1:31" x14ac:dyDescent="0.25">
      <c r="B59" s="55"/>
      <c r="C59" s="55">
        <f>C23+C49+C57</f>
        <v>1286</v>
      </c>
      <c r="D59" s="55">
        <f>D23+D49+D57</f>
        <v>881</v>
      </c>
      <c r="E59" s="55">
        <f>E23+E49+E57</f>
        <v>675</v>
      </c>
      <c r="F59" s="55">
        <f>F23+F49+F57</f>
        <v>360</v>
      </c>
      <c r="G59" s="55">
        <f>G23+G49+G57</f>
        <v>1194</v>
      </c>
      <c r="H59" s="55">
        <v>471</v>
      </c>
      <c r="I59" s="55">
        <f t="shared" ref="I59:AD59" si="3">I23+I49+I57</f>
        <v>545</v>
      </c>
      <c r="J59" s="55">
        <f t="shared" si="3"/>
        <v>1266</v>
      </c>
      <c r="K59" s="55">
        <f t="shared" si="3"/>
        <v>948</v>
      </c>
      <c r="L59" s="55">
        <f t="shared" si="3"/>
        <v>443</v>
      </c>
      <c r="M59" s="55">
        <f t="shared" si="3"/>
        <v>678</v>
      </c>
      <c r="N59" s="55">
        <f t="shared" si="3"/>
        <v>843</v>
      </c>
      <c r="O59" s="55">
        <f t="shared" si="3"/>
        <v>863</v>
      </c>
      <c r="P59" s="55">
        <f t="shared" si="3"/>
        <v>546</v>
      </c>
      <c r="Q59" s="55">
        <f t="shared" si="3"/>
        <v>1277</v>
      </c>
      <c r="R59" s="55">
        <f t="shared" si="3"/>
        <v>1302</v>
      </c>
      <c r="S59" s="55">
        <f t="shared" si="3"/>
        <v>594</v>
      </c>
      <c r="T59" s="55">
        <f t="shared" si="3"/>
        <v>1177</v>
      </c>
      <c r="U59" s="55">
        <f t="shared" si="3"/>
        <v>379</v>
      </c>
      <c r="V59" s="55">
        <f t="shared" si="3"/>
        <v>553</v>
      </c>
      <c r="W59" s="55">
        <f t="shared" si="3"/>
        <v>635</v>
      </c>
      <c r="X59" s="55">
        <f t="shared" si="3"/>
        <v>135</v>
      </c>
      <c r="Y59" s="55">
        <f t="shared" si="3"/>
        <v>126</v>
      </c>
      <c r="Z59" s="55">
        <f t="shared" si="3"/>
        <v>412</v>
      </c>
      <c r="AA59" s="55">
        <f t="shared" si="3"/>
        <v>541</v>
      </c>
      <c r="AB59" s="55">
        <f t="shared" si="3"/>
        <v>1232</v>
      </c>
      <c r="AC59" s="55">
        <f t="shared" si="3"/>
        <v>762</v>
      </c>
      <c r="AD59" s="55">
        <f t="shared" si="3"/>
        <v>1145</v>
      </c>
      <c r="AE59" s="55">
        <f>SUM(C59:AD59)</f>
        <v>21269</v>
      </c>
    </row>
    <row r="60" spans="1:31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</row>
    <row r="61" spans="1:31" x14ac:dyDescent="0.25">
      <c r="A61" t="s">
        <v>49</v>
      </c>
      <c r="B61" s="55"/>
      <c r="C61" s="55">
        <v>251</v>
      </c>
      <c r="D61" s="55"/>
      <c r="E61" s="55"/>
      <c r="F61" s="55"/>
      <c r="G61" s="55">
        <v>100</v>
      </c>
      <c r="H61" s="55">
        <v>0</v>
      </c>
      <c r="I61" s="55"/>
      <c r="J61" s="55">
        <v>259</v>
      </c>
      <c r="K61" s="55"/>
      <c r="L61" s="55">
        <v>0</v>
      </c>
      <c r="M61" s="55"/>
      <c r="N61" s="55"/>
      <c r="O61" s="55">
        <v>81</v>
      </c>
      <c r="P61" s="55"/>
      <c r="Q61" s="55"/>
      <c r="R61" s="55"/>
      <c r="S61" s="55"/>
      <c r="T61" s="55"/>
      <c r="U61" s="55"/>
      <c r="V61" s="55"/>
      <c r="W61" s="55"/>
      <c r="X61" s="55"/>
      <c r="Y61" s="55" t="s">
        <v>46</v>
      </c>
      <c r="Z61" s="55"/>
      <c r="AA61" s="55"/>
      <c r="AB61" s="55"/>
      <c r="AC61" s="55"/>
      <c r="AD61" s="55"/>
      <c r="AE61" s="55"/>
    </row>
    <row r="62" spans="1:31" x14ac:dyDescent="0.25">
      <c r="A62" t="s">
        <v>50</v>
      </c>
      <c r="B62" s="55"/>
      <c r="C62" s="55">
        <v>8</v>
      </c>
      <c r="D62" s="55"/>
      <c r="E62" s="55"/>
      <c r="F62" s="55"/>
      <c r="G62" s="55">
        <v>4</v>
      </c>
      <c r="H62" s="55">
        <v>19</v>
      </c>
      <c r="I62" s="55"/>
      <c r="J62" s="55">
        <v>10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1" x14ac:dyDescent="0.25">
      <c r="A63" t="s">
        <v>51</v>
      </c>
      <c r="B63" s="55"/>
      <c r="C63" s="55">
        <v>75</v>
      </c>
      <c r="D63" s="55"/>
      <c r="E63" s="55"/>
      <c r="F63" s="55"/>
      <c r="G63" s="55">
        <v>25</v>
      </c>
      <c r="H63" s="55">
        <v>25</v>
      </c>
      <c r="I63" s="55"/>
      <c r="J63" s="55">
        <v>25</v>
      </c>
      <c r="K63" s="55"/>
      <c r="L63" s="55"/>
      <c r="M63" s="55"/>
      <c r="N63" s="55"/>
      <c r="O63" s="55">
        <v>75</v>
      </c>
      <c r="P63" s="55"/>
      <c r="Q63" s="55"/>
      <c r="R63" s="55"/>
      <c r="S63" s="55"/>
      <c r="T63" s="55">
        <v>50</v>
      </c>
      <c r="U63" s="55">
        <v>50</v>
      </c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  <row r="64" spans="1:31" x14ac:dyDescent="0.25">
      <c r="A64" t="s">
        <v>50</v>
      </c>
      <c r="B64" s="55"/>
      <c r="C64" s="55">
        <v>3</v>
      </c>
      <c r="D64" s="55"/>
      <c r="E64" s="55"/>
      <c r="F64" s="55"/>
      <c r="G64" s="55">
        <v>1</v>
      </c>
      <c r="H64" s="55">
        <v>1</v>
      </c>
      <c r="I64" s="55"/>
      <c r="J64" s="55">
        <v>1</v>
      </c>
      <c r="K64" s="55"/>
      <c r="L64" s="55"/>
      <c r="M64" s="55"/>
      <c r="N64" s="55"/>
      <c r="O64" s="55">
        <v>3</v>
      </c>
      <c r="P64" s="55"/>
      <c r="Q64" s="55"/>
      <c r="R64" s="55"/>
      <c r="S64" s="55"/>
      <c r="T64" s="55">
        <v>2</v>
      </c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4"/>
  <sheetViews>
    <sheetView workbookViewId="0">
      <pane xSplit="2" ySplit="2" topLeftCell="C24" activePane="bottomRight" state="frozen"/>
      <selection pane="topRight" activeCell="C1" sqref="C1"/>
      <selection pane="bottomLeft" activeCell="A24" sqref="A24"/>
      <selection pane="bottomRight" activeCell="G11" sqref="G11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6" width="5" customWidth="1"/>
    <col min="7" max="7" width="5" style="74" customWidth="1"/>
    <col min="8" max="9" width="4.42578125" customWidth="1"/>
    <col min="10" max="10" width="5.85546875" customWidth="1"/>
    <col min="11" max="11" width="5.42578125" style="80" customWidth="1"/>
    <col min="12" max="22" width="5.42578125" customWidth="1"/>
    <col min="23" max="23" width="4.42578125" customWidth="1"/>
    <col min="24" max="24" width="6.140625" customWidth="1"/>
    <col min="25" max="25" width="5.42578125" customWidth="1"/>
    <col min="26" max="27" width="4" customWidth="1"/>
    <col min="28" max="28" width="5" customWidth="1"/>
    <col min="29" max="29" width="4" customWidth="1"/>
    <col min="30" max="30" width="5" customWidth="1"/>
  </cols>
  <sheetData>
    <row r="1" spans="2:31" x14ac:dyDescent="0.25">
      <c r="B1" s="1363" t="s">
        <v>53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77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32</v>
      </c>
      <c r="D3" s="3">
        <v>34</v>
      </c>
      <c r="E3" s="3">
        <v>34</v>
      </c>
      <c r="F3" s="1365"/>
      <c r="G3" s="57">
        <v>35</v>
      </c>
      <c r="H3" s="3">
        <v>26</v>
      </c>
      <c r="I3" s="3">
        <v>32</v>
      </c>
      <c r="J3" s="3">
        <v>30</v>
      </c>
      <c r="K3" s="81">
        <v>29</v>
      </c>
      <c r="L3" s="3">
        <v>28</v>
      </c>
      <c r="M3" s="3">
        <v>29</v>
      </c>
      <c r="N3" s="3">
        <v>34</v>
      </c>
      <c r="O3" s="3">
        <v>32</v>
      </c>
      <c r="P3" s="3">
        <v>31</v>
      </c>
      <c r="Q3" s="3">
        <v>29</v>
      </c>
      <c r="R3" s="3">
        <v>32</v>
      </c>
      <c r="S3" s="3">
        <v>26</v>
      </c>
      <c r="T3" s="3">
        <v>32</v>
      </c>
      <c r="U3" s="3">
        <v>30</v>
      </c>
      <c r="V3" s="3">
        <v>32</v>
      </c>
      <c r="W3" s="3">
        <v>30</v>
      </c>
      <c r="X3" s="3">
        <v>12</v>
      </c>
      <c r="Y3" s="3">
        <v>10</v>
      </c>
      <c r="Z3" s="5">
        <v>28</v>
      </c>
      <c r="AA3" s="10">
        <v>35</v>
      </c>
      <c r="AB3" s="5">
        <v>33</v>
      </c>
      <c r="AC3" s="5">
        <v>29</v>
      </c>
      <c r="AD3" s="5">
        <v>34</v>
      </c>
      <c r="AE3" s="1366">
        <f>SUM(C3:AD7)</f>
        <v>2639</v>
      </c>
    </row>
    <row r="4" spans="2:31" x14ac:dyDescent="0.25">
      <c r="B4" s="8">
        <v>1</v>
      </c>
      <c r="C4" s="3">
        <v>32</v>
      </c>
      <c r="D4" s="3">
        <v>34</v>
      </c>
      <c r="E4" s="3">
        <v>33</v>
      </c>
      <c r="F4" s="1365"/>
      <c r="G4" s="57">
        <v>34</v>
      </c>
      <c r="H4" s="3">
        <v>26</v>
      </c>
      <c r="I4" s="3">
        <v>34</v>
      </c>
      <c r="J4" s="3">
        <v>30</v>
      </c>
      <c r="K4" s="81">
        <v>30</v>
      </c>
      <c r="L4" s="3">
        <v>28</v>
      </c>
      <c r="M4" s="3">
        <v>29</v>
      </c>
      <c r="N4" s="3">
        <v>33</v>
      </c>
      <c r="O4" s="3">
        <v>32</v>
      </c>
      <c r="P4" s="3">
        <v>29</v>
      </c>
      <c r="Q4" s="3">
        <v>29</v>
      </c>
      <c r="R4" s="3">
        <v>32</v>
      </c>
      <c r="S4" s="3">
        <v>26</v>
      </c>
      <c r="T4" s="3">
        <v>32</v>
      </c>
      <c r="U4" s="3"/>
      <c r="V4" s="3">
        <v>31</v>
      </c>
      <c r="W4" s="3">
        <v>28</v>
      </c>
      <c r="X4" s="3"/>
      <c r="Y4" s="3"/>
      <c r="Z4" s="5">
        <v>28</v>
      </c>
      <c r="AA4" s="10">
        <v>35</v>
      </c>
      <c r="AB4" s="5">
        <v>33</v>
      </c>
      <c r="AC4" s="5">
        <v>30</v>
      </c>
      <c r="AD4" s="5">
        <v>34</v>
      </c>
      <c r="AE4" s="1366"/>
    </row>
    <row r="5" spans="2:31" x14ac:dyDescent="0.25">
      <c r="B5" s="8">
        <v>1</v>
      </c>
      <c r="C5" s="3">
        <v>32</v>
      </c>
      <c r="D5" s="3">
        <v>33</v>
      </c>
      <c r="E5" s="3">
        <v>33</v>
      </c>
      <c r="F5" s="1365"/>
      <c r="G5" s="57">
        <v>34</v>
      </c>
      <c r="H5" s="3"/>
      <c r="I5" s="3">
        <v>34</v>
      </c>
      <c r="J5" s="3">
        <v>30</v>
      </c>
      <c r="K5" s="81">
        <v>30</v>
      </c>
      <c r="L5" s="3"/>
      <c r="M5" s="3">
        <v>31</v>
      </c>
      <c r="N5" s="3">
        <v>35</v>
      </c>
      <c r="O5" s="3">
        <v>32</v>
      </c>
      <c r="P5" s="3">
        <v>27</v>
      </c>
      <c r="Q5" s="3">
        <v>30</v>
      </c>
      <c r="R5" s="3">
        <v>32</v>
      </c>
      <c r="S5" s="3">
        <v>26</v>
      </c>
      <c r="T5" s="3">
        <v>32</v>
      </c>
      <c r="U5" s="3"/>
      <c r="V5" s="3"/>
      <c r="W5" s="3">
        <v>28</v>
      </c>
      <c r="X5" s="3"/>
      <c r="Y5" s="3"/>
      <c r="Z5" s="5"/>
      <c r="AA5" s="10"/>
      <c r="AB5" s="5">
        <v>33</v>
      </c>
      <c r="AC5" s="5">
        <v>29</v>
      </c>
      <c r="AD5" s="5">
        <v>33</v>
      </c>
      <c r="AE5" s="1366"/>
    </row>
    <row r="6" spans="2:31" x14ac:dyDescent="0.25">
      <c r="B6" s="11">
        <v>1</v>
      </c>
      <c r="C6" s="3">
        <v>32</v>
      </c>
      <c r="D6" s="12">
        <v>31</v>
      </c>
      <c r="E6" s="12"/>
      <c r="F6" s="1365"/>
      <c r="G6" s="57">
        <v>34</v>
      </c>
      <c r="H6" s="12"/>
      <c r="I6" s="12"/>
      <c r="J6" s="12">
        <v>30</v>
      </c>
      <c r="K6" s="82">
        <v>30</v>
      </c>
      <c r="L6" s="12"/>
      <c r="M6" s="12"/>
      <c r="N6" s="12"/>
      <c r="O6" s="12"/>
      <c r="P6" s="12"/>
      <c r="Q6" s="12">
        <v>29</v>
      </c>
      <c r="R6" s="12">
        <v>32</v>
      </c>
      <c r="S6" s="12"/>
      <c r="T6" s="12">
        <v>32</v>
      </c>
      <c r="U6" s="12"/>
      <c r="V6" s="12"/>
      <c r="W6" s="12"/>
      <c r="X6" s="12"/>
      <c r="Y6" s="12"/>
      <c r="Z6" s="13"/>
      <c r="AA6" s="14"/>
      <c r="AB6" s="13">
        <v>32</v>
      </c>
      <c r="AC6" s="13"/>
      <c r="AD6" s="13">
        <v>34</v>
      </c>
      <c r="AE6" s="1366"/>
    </row>
    <row r="7" spans="2:31" x14ac:dyDescent="0.25">
      <c r="B7" s="15">
        <v>1</v>
      </c>
      <c r="C7" s="3">
        <v>32</v>
      </c>
      <c r="D7" s="16"/>
      <c r="E7" s="16"/>
      <c r="F7" s="1365"/>
      <c r="G7" s="58"/>
      <c r="H7" s="16"/>
      <c r="I7" s="16"/>
      <c r="J7" s="16">
        <v>30</v>
      </c>
      <c r="K7" s="9"/>
      <c r="L7" s="16"/>
      <c r="M7" s="16"/>
      <c r="N7" s="16"/>
      <c r="O7" s="16"/>
      <c r="P7" s="16"/>
      <c r="Q7" s="16">
        <v>30</v>
      </c>
      <c r="R7" s="46">
        <v>33</v>
      </c>
      <c r="S7" s="16"/>
      <c r="T7" s="16">
        <v>32</v>
      </c>
      <c r="U7" s="16"/>
      <c r="V7" s="16"/>
      <c r="W7" s="16"/>
      <c r="X7" s="16"/>
      <c r="Y7" s="16"/>
      <c r="Z7" s="17"/>
      <c r="AA7" s="18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25</v>
      </c>
      <c r="D8" s="20">
        <v>33</v>
      </c>
      <c r="E8" s="20">
        <v>25</v>
      </c>
      <c r="F8" s="1367"/>
      <c r="G8" s="59">
        <v>34</v>
      </c>
      <c r="H8" s="20">
        <v>29</v>
      </c>
      <c r="I8" s="20">
        <v>28</v>
      </c>
      <c r="J8" s="20">
        <v>27</v>
      </c>
      <c r="K8" s="83">
        <v>28</v>
      </c>
      <c r="L8" s="20">
        <v>19</v>
      </c>
      <c r="M8" s="20">
        <v>24</v>
      </c>
      <c r="N8" s="20">
        <v>32</v>
      </c>
      <c r="O8" s="20">
        <v>26</v>
      </c>
      <c r="P8" s="20">
        <v>26</v>
      </c>
      <c r="Q8" s="20">
        <v>26</v>
      </c>
      <c r="R8" s="20">
        <v>30</v>
      </c>
      <c r="S8" s="20">
        <v>28</v>
      </c>
      <c r="T8" s="20">
        <v>26</v>
      </c>
      <c r="U8" s="20">
        <v>32</v>
      </c>
      <c r="V8" s="20">
        <v>28</v>
      </c>
      <c r="W8" s="20">
        <v>26</v>
      </c>
      <c r="X8" s="20">
        <v>10</v>
      </c>
      <c r="Y8" s="20">
        <v>12</v>
      </c>
      <c r="Z8" s="21">
        <v>27</v>
      </c>
      <c r="AA8" s="21">
        <v>30</v>
      </c>
      <c r="AB8" s="21">
        <v>29</v>
      </c>
      <c r="AC8" s="21">
        <v>25</v>
      </c>
      <c r="AD8" s="21">
        <v>31</v>
      </c>
      <c r="AE8" s="1368">
        <f>SUM(C8:AD12)</f>
        <v>2231</v>
      </c>
    </row>
    <row r="9" spans="2:31" x14ac:dyDescent="0.25">
      <c r="B9" s="22">
        <v>2</v>
      </c>
      <c r="C9" s="23">
        <v>27</v>
      </c>
      <c r="D9" s="23">
        <v>28</v>
      </c>
      <c r="E9" s="23">
        <v>29</v>
      </c>
      <c r="F9" s="1367"/>
      <c r="G9" s="60">
        <v>35</v>
      </c>
      <c r="H9" s="23">
        <v>31</v>
      </c>
      <c r="I9" s="23">
        <v>29</v>
      </c>
      <c r="J9" s="23">
        <v>26</v>
      </c>
      <c r="K9" s="35">
        <v>27</v>
      </c>
      <c r="L9" s="23">
        <v>17</v>
      </c>
      <c r="M9" s="23">
        <v>29</v>
      </c>
      <c r="N9" s="23">
        <v>28</v>
      </c>
      <c r="O9" s="23">
        <v>27</v>
      </c>
      <c r="P9" s="23">
        <v>26</v>
      </c>
      <c r="Q9" s="23">
        <v>25</v>
      </c>
      <c r="R9" s="23">
        <v>30</v>
      </c>
      <c r="S9" s="23">
        <v>28</v>
      </c>
      <c r="T9" s="23">
        <v>32</v>
      </c>
      <c r="U9" s="23"/>
      <c r="V9" s="23">
        <v>28</v>
      </c>
      <c r="W9" s="23">
        <v>24</v>
      </c>
      <c r="X9" s="23">
        <v>9</v>
      </c>
      <c r="Y9" s="23">
        <v>5</v>
      </c>
      <c r="Z9" s="24">
        <v>28</v>
      </c>
      <c r="AA9" s="24">
        <v>34</v>
      </c>
      <c r="AB9" s="24">
        <v>31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27</v>
      </c>
      <c r="D10" s="23">
        <v>27</v>
      </c>
      <c r="E10" s="23">
        <v>24</v>
      </c>
      <c r="F10" s="1367"/>
      <c r="G10" s="60">
        <v>33</v>
      </c>
      <c r="H10" s="23"/>
      <c r="I10" s="23"/>
      <c r="J10" s="23">
        <v>29</v>
      </c>
      <c r="K10" s="35">
        <v>29</v>
      </c>
      <c r="L10" s="23"/>
      <c r="M10" s="23">
        <v>16</v>
      </c>
      <c r="N10" s="23">
        <v>29</v>
      </c>
      <c r="O10" s="23">
        <v>27</v>
      </c>
      <c r="P10" s="23"/>
      <c r="Q10" s="23">
        <v>28</v>
      </c>
      <c r="R10" s="23">
        <v>31</v>
      </c>
      <c r="S10" s="23"/>
      <c r="T10" s="23">
        <v>28</v>
      </c>
      <c r="U10" s="23"/>
      <c r="V10" s="23"/>
      <c r="W10" s="23">
        <v>22</v>
      </c>
      <c r="X10" s="23"/>
      <c r="Y10" s="23"/>
      <c r="Z10" s="24"/>
      <c r="AA10" s="24"/>
      <c r="AB10" s="24">
        <v>29</v>
      </c>
      <c r="AC10" s="24">
        <v>23</v>
      </c>
      <c r="AD10" s="24">
        <v>33</v>
      </c>
      <c r="AE10" s="1368"/>
    </row>
    <row r="11" spans="2:31" x14ac:dyDescent="0.25">
      <c r="B11" s="22">
        <v>2</v>
      </c>
      <c r="C11" s="23">
        <v>24</v>
      </c>
      <c r="D11" s="23"/>
      <c r="E11" s="23"/>
      <c r="F11" s="1367"/>
      <c r="G11" s="60">
        <v>29</v>
      </c>
      <c r="H11" s="23"/>
      <c r="I11" s="23"/>
      <c r="J11" s="23">
        <v>27</v>
      </c>
      <c r="K11" s="35"/>
      <c r="L11" s="23"/>
      <c r="M11" s="23"/>
      <c r="N11" s="23"/>
      <c r="O11" s="23"/>
      <c r="P11" s="23"/>
      <c r="Q11" s="23">
        <v>28</v>
      </c>
      <c r="R11" s="23">
        <v>31</v>
      </c>
      <c r="S11" s="23"/>
      <c r="T11" s="23">
        <v>29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31</v>
      </c>
      <c r="AE11" s="1368"/>
    </row>
    <row r="12" spans="2:31" x14ac:dyDescent="0.25">
      <c r="B12" s="25">
        <v>2</v>
      </c>
      <c r="C12" s="26">
        <v>22</v>
      </c>
      <c r="D12" s="26"/>
      <c r="E12" s="26"/>
      <c r="F12" s="1367"/>
      <c r="G12" s="64"/>
      <c r="H12" s="26"/>
      <c r="I12" s="26"/>
      <c r="J12" s="26">
        <v>25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26</v>
      </c>
      <c r="U12" s="26"/>
      <c r="V12" s="26"/>
      <c r="W12" s="26"/>
      <c r="X12" s="26"/>
      <c r="Y12" s="26"/>
      <c r="Z12" s="27"/>
      <c r="AA12" s="27"/>
      <c r="AB12" s="27">
        <v>26</v>
      </c>
      <c r="AC12" s="27"/>
      <c r="AD12" s="27"/>
      <c r="AE12" s="1368"/>
    </row>
    <row r="13" spans="2:31" x14ac:dyDescent="0.25">
      <c r="B13" s="28">
        <v>3</v>
      </c>
      <c r="C13" s="29">
        <v>31</v>
      </c>
      <c r="D13" s="29">
        <v>33</v>
      </c>
      <c r="E13" s="29">
        <v>26</v>
      </c>
      <c r="F13" s="1367"/>
      <c r="G13" s="68">
        <v>31</v>
      </c>
      <c r="H13" s="29">
        <v>26</v>
      </c>
      <c r="I13" s="29">
        <v>29</v>
      </c>
      <c r="J13" s="29">
        <v>28</v>
      </c>
      <c r="K13" s="84">
        <v>30</v>
      </c>
      <c r="L13" s="29">
        <v>25</v>
      </c>
      <c r="M13" s="29">
        <v>30</v>
      </c>
      <c r="N13" s="29">
        <v>31</v>
      </c>
      <c r="O13" s="29">
        <v>26</v>
      </c>
      <c r="P13" s="29">
        <v>23</v>
      </c>
      <c r="Q13" s="29">
        <v>31</v>
      </c>
      <c r="R13" s="29">
        <v>30</v>
      </c>
      <c r="S13" s="29">
        <v>28</v>
      </c>
      <c r="T13" s="29">
        <v>26</v>
      </c>
      <c r="U13" s="29">
        <v>29</v>
      </c>
      <c r="V13" s="29">
        <v>31</v>
      </c>
      <c r="W13" s="29">
        <v>26</v>
      </c>
      <c r="X13" s="29">
        <v>15</v>
      </c>
      <c r="Y13" s="29">
        <v>7</v>
      </c>
      <c r="Z13" s="30">
        <v>21</v>
      </c>
      <c r="AA13" s="31">
        <v>22</v>
      </c>
      <c r="AB13" s="32">
        <v>25</v>
      </c>
      <c r="AC13" s="32">
        <v>25</v>
      </c>
      <c r="AD13" s="32">
        <v>31</v>
      </c>
      <c r="AE13" s="1370">
        <f>SUM(C13:AD17)</f>
        <v>2125</v>
      </c>
    </row>
    <row r="14" spans="2:31" x14ac:dyDescent="0.25">
      <c r="B14" s="8">
        <v>3</v>
      </c>
      <c r="C14" s="3">
        <v>31</v>
      </c>
      <c r="D14" s="3">
        <v>33</v>
      </c>
      <c r="E14" s="3">
        <v>27</v>
      </c>
      <c r="F14" s="1367"/>
      <c r="G14" s="57">
        <v>28</v>
      </c>
      <c r="H14" s="3">
        <v>27</v>
      </c>
      <c r="I14" s="3">
        <v>28</v>
      </c>
      <c r="J14" s="3">
        <v>26</v>
      </c>
      <c r="K14" s="81">
        <v>29</v>
      </c>
      <c r="L14" s="3">
        <v>24</v>
      </c>
      <c r="M14" s="3">
        <v>28</v>
      </c>
      <c r="N14" s="3">
        <v>31</v>
      </c>
      <c r="O14" s="3">
        <v>26</v>
      </c>
      <c r="P14" s="3">
        <v>20</v>
      </c>
      <c r="Q14" s="3">
        <v>28</v>
      </c>
      <c r="R14" s="3">
        <v>29</v>
      </c>
      <c r="S14" s="3">
        <v>29</v>
      </c>
      <c r="T14" s="3">
        <v>26</v>
      </c>
      <c r="U14" s="3">
        <v>24</v>
      </c>
      <c r="V14" s="3">
        <v>30</v>
      </c>
      <c r="W14" s="3">
        <v>25</v>
      </c>
      <c r="X14" s="3">
        <v>7</v>
      </c>
      <c r="Y14" s="3"/>
      <c r="Z14" s="5">
        <v>28</v>
      </c>
      <c r="AA14" s="10">
        <v>26</v>
      </c>
      <c r="AB14" s="5">
        <v>27</v>
      </c>
      <c r="AC14" s="5">
        <v>25</v>
      </c>
      <c r="AD14" s="5">
        <v>30</v>
      </c>
      <c r="AE14" s="1370"/>
    </row>
    <row r="15" spans="2:31" x14ac:dyDescent="0.25">
      <c r="B15" s="8">
        <v>3</v>
      </c>
      <c r="C15" s="3">
        <v>32</v>
      </c>
      <c r="D15" s="3">
        <v>33</v>
      </c>
      <c r="E15" s="3">
        <v>27</v>
      </c>
      <c r="F15" s="1367"/>
      <c r="G15" s="57">
        <v>28</v>
      </c>
      <c r="H15" s="3"/>
      <c r="I15" s="3"/>
      <c r="J15" s="3">
        <v>29</v>
      </c>
      <c r="K15" s="81">
        <v>30</v>
      </c>
      <c r="L15" s="3"/>
      <c r="M15" s="3"/>
      <c r="N15" s="3">
        <v>31</v>
      </c>
      <c r="O15" s="3">
        <v>28</v>
      </c>
      <c r="P15" s="3"/>
      <c r="Q15" s="3">
        <v>29</v>
      </c>
      <c r="R15" s="3">
        <v>28</v>
      </c>
      <c r="S15" s="3"/>
      <c r="T15" s="3">
        <v>24</v>
      </c>
      <c r="U15" s="3"/>
      <c r="V15" s="3"/>
      <c r="W15" s="3">
        <v>26</v>
      </c>
      <c r="X15" s="3"/>
      <c r="Y15" s="3"/>
      <c r="Z15" s="5"/>
      <c r="AA15" s="10"/>
      <c r="AB15" s="5">
        <v>30</v>
      </c>
      <c r="AC15" s="5">
        <v>25</v>
      </c>
      <c r="AD15" s="5">
        <v>26</v>
      </c>
      <c r="AE15" s="1370"/>
    </row>
    <row r="16" spans="2:31" x14ac:dyDescent="0.25">
      <c r="B16" s="8">
        <v>3</v>
      </c>
      <c r="C16" s="3">
        <v>25</v>
      </c>
      <c r="D16" s="3"/>
      <c r="E16" s="3"/>
      <c r="F16" s="1367"/>
      <c r="G16" s="57">
        <v>23</v>
      </c>
      <c r="H16" s="3"/>
      <c r="I16" s="3"/>
      <c r="J16" s="3">
        <v>25</v>
      </c>
      <c r="K16" s="81"/>
      <c r="L16" s="3"/>
      <c r="M16" s="3"/>
      <c r="N16" s="3"/>
      <c r="O16" s="3"/>
      <c r="P16" s="3"/>
      <c r="Q16" s="3">
        <v>30</v>
      </c>
      <c r="R16" s="3">
        <v>27</v>
      </c>
      <c r="S16" s="3"/>
      <c r="T16" s="3">
        <v>26</v>
      </c>
      <c r="U16" s="3"/>
      <c r="V16" s="3"/>
      <c r="W16" s="3"/>
      <c r="X16" s="3"/>
      <c r="Y16" s="3"/>
      <c r="Z16" s="5"/>
      <c r="AA16" s="10"/>
      <c r="AB16" s="5">
        <v>26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27</v>
      </c>
      <c r="H17" s="16"/>
      <c r="I17" s="16"/>
      <c r="J17" s="16">
        <v>28</v>
      </c>
      <c r="K17" s="9"/>
      <c r="L17" s="16"/>
      <c r="M17" s="16"/>
      <c r="N17" s="16"/>
      <c r="O17" s="16"/>
      <c r="P17" s="16"/>
      <c r="Q17" s="16"/>
      <c r="R17" s="46"/>
      <c r="S17" s="16"/>
      <c r="T17" s="16">
        <v>25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33</v>
      </c>
      <c r="D18" s="20">
        <v>31</v>
      </c>
      <c r="E18" s="20">
        <v>30</v>
      </c>
      <c r="F18" s="1367"/>
      <c r="G18" s="59">
        <v>28</v>
      </c>
      <c r="H18" s="20">
        <v>24</v>
      </c>
      <c r="I18" s="20">
        <v>31</v>
      </c>
      <c r="J18" s="20">
        <v>27</v>
      </c>
      <c r="K18" s="83">
        <v>32</v>
      </c>
      <c r="L18" s="20">
        <v>25</v>
      </c>
      <c r="M18" s="20">
        <v>25</v>
      </c>
      <c r="N18" s="20">
        <v>30</v>
      </c>
      <c r="O18" s="20">
        <v>29</v>
      </c>
      <c r="P18" s="20">
        <v>32</v>
      </c>
      <c r="Q18" s="20">
        <v>29</v>
      </c>
      <c r="R18" s="20">
        <v>31</v>
      </c>
      <c r="S18" s="20">
        <v>28</v>
      </c>
      <c r="T18" s="20">
        <v>31</v>
      </c>
      <c r="U18" s="20">
        <v>32</v>
      </c>
      <c r="V18" s="20">
        <v>26</v>
      </c>
      <c r="W18" s="20">
        <v>25</v>
      </c>
      <c r="X18" s="20">
        <v>8</v>
      </c>
      <c r="Y18" s="20">
        <v>5</v>
      </c>
      <c r="Z18" s="21">
        <v>19</v>
      </c>
      <c r="AA18" s="21">
        <v>29</v>
      </c>
      <c r="AB18" s="21">
        <v>29</v>
      </c>
      <c r="AC18" s="33">
        <v>25</v>
      </c>
      <c r="AD18" s="21">
        <v>32</v>
      </c>
      <c r="AE18" s="1368">
        <f>SUM(C18:AD22)</f>
        <v>2206</v>
      </c>
    </row>
    <row r="19" spans="2:31" x14ac:dyDescent="0.25">
      <c r="B19" s="22">
        <v>4</v>
      </c>
      <c r="C19" s="23">
        <v>34</v>
      </c>
      <c r="D19" s="23">
        <v>32</v>
      </c>
      <c r="E19" s="23">
        <v>30</v>
      </c>
      <c r="F19" s="1367"/>
      <c r="G19" s="60">
        <v>28</v>
      </c>
      <c r="H19" s="23">
        <v>25</v>
      </c>
      <c r="I19" s="23">
        <v>30</v>
      </c>
      <c r="J19" s="23">
        <v>27</v>
      </c>
      <c r="K19" s="35">
        <v>30</v>
      </c>
      <c r="L19" s="23">
        <v>25</v>
      </c>
      <c r="M19" s="23">
        <v>25</v>
      </c>
      <c r="N19" s="23">
        <v>28</v>
      </c>
      <c r="O19" s="23">
        <v>32</v>
      </c>
      <c r="P19" s="23">
        <v>30</v>
      </c>
      <c r="Q19" s="23">
        <v>30</v>
      </c>
      <c r="R19" s="23">
        <v>31</v>
      </c>
      <c r="S19" s="23">
        <v>27</v>
      </c>
      <c r="T19" s="23">
        <v>32</v>
      </c>
      <c r="U19" s="23"/>
      <c r="V19" s="23">
        <v>25</v>
      </c>
      <c r="W19" s="23">
        <v>25</v>
      </c>
      <c r="X19" s="23"/>
      <c r="Y19" s="23">
        <v>7</v>
      </c>
      <c r="Z19" s="24">
        <v>27</v>
      </c>
      <c r="AA19" s="24">
        <v>28</v>
      </c>
      <c r="AB19" s="24">
        <v>29</v>
      </c>
      <c r="AC19" s="34">
        <v>26</v>
      </c>
      <c r="AD19" s="24">
        <v>31</v>
      </c>
      <c r="AE19" s="1368"/>
    </row>
    <row r="20" spans="2:31" x14ac:dyDescent="0.25">
      <c r="B20" s="22">
        <v>4</v>
      </c>
      <c r="C20" s="23">
        <v>30</v>
      </c>
      <c r="D20" s="23">
        <v>30</v>
      </c>
      <c r="E20" s="23">
        <v>31</v>
      </c>
      <c r="F20" s="1367"/>
      <c r="G20" s="60">
        <v>29</v>
      </c>
      <c r="H20" s="23"/>
      <c r="I20" s="23"/>
      <c r="J20" s="23">
        <v>27</v>
      </c>
      <c r="K20" s="35">
        <v>30</v>
      </c>
      <c r="L20" s="23"/>
      <c r="M20" s="23">
        <v>27</v>
      </c>
      <c r="N20" s="23">
        <v>29</v>
      </c>
      <c r="O20" s="23">
        <v>31</v>
      </c>
      <c r="P20" s="23"/>
      <c r="Q20" s="23">
        <v>29</v>
      </c>
      <c r="R20" s="23">
        <v>31</v>
      </c>
      <c r="S20" s="23"/>
      <c r="T20" s="23">
        <v>31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28</v>
      </c>
      <c r="H21" s="23"/>
      <c r="I21" s="23"/>
      <c r="J21" s="23">
        <v>28</v>
      </c>
      <c r="K21" s="35"/>
      <c r="L21" s="23"/>
      <c r="M21" s="23"/>
      <c r="N21" s="23"/>
      <c r="O21" s="23"/>
      <c r="P21" s="23"/>
      <c r="Q21" s="23">
        <v>28</v>
      </c>
      <c r="R21" s="23">
        <v>32</v>
      </c>
      <c r="S21" s="23"/>
      <c r="T21" s="23">
        <v>29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26"/>
      <c r="J22" s="26"/>
      <c r="K22" s="36"/>
      <c r="L22" s="26"/>
      <c r="M22" s="26"/>
      <c r="N22" s="26"/>
      <c r="O22" s="26"/>
      <c r="P22" s="26"/>
      <c r="Q22" s="26">
        <v>29</v>
      </c>
      <c r="R22" s="89">
        <v>32</v>
      </c>
      <c r="S22" s="89"/>
      <c r="T22" s="26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531</v>
      </c>
      <c r="D23" s="38">
        <f t="shared" si="0"/>
        <v>412</v>
      </c>
      <c r="E23" s="38">
        <f t="shared" si="0"/>
        <v>349</v>
      </c>
      <c r="F23" s="38">
        <f t="shared" si="0"/>
        <v>0</v>
      </c>
      <c r="G23" s="75">
        <f t="shared" si="0"/>
        <v>546</v>
      </c>
      <c r="H23" s="38">
        <f t="shared" si="0"/>
        <v>214</v>
      </c>
      <c r="I23" s="38">
        <f t="shared" si="0"/>
        <v>275</v>
      </c>
      <c r="J23" s="38">
        <f t="shared" si="0"/>
        <v>529</v>
      </c>
      <c r="K23" s="38">
        <f t="shared" si="0"/>
        <v>384</v>
      </c>
      <c r="L23" s="38">
        <f t="shared" si="0"/>
        <v>191</v>
      </c>
      <c r="M23" s="38">
        <f t="shared" si="0"/>
        <v>293</v>
      </c>
      <c r="N23" s="38">
        <f t="shared" si="0"/>
        <v>371</v>
      </c>
      <c r="O23" s="38">
        <v>348</v>
      </c>
      <c r="P23" s="38">
        <f t="shared" ref="P23:AE23" si="1">SUM(P3:P22)</f>
        <v>244</v>
      </c>
      <c r="Q23" s="38">
        <f t="shared" si="1"/>
        <v>548</v>
      </c>
      <c r="R23" s="38">
        <f t="shared" si="1"/>
        <v>584</v>
      </c>
      <c r="S23" s="38">
        <f t="shared" si="1"/>
        <v>246</v>
      </c>
      <c r="T23" s="38">
        <f t="shared" si="1"/>
        <v>551</v>
      </c>
      <c r="U23" s="38">
        <f t="shared" si="1"/>
        <v>147</v>
      </c>
      <c r="V23" s="38">
        <f t="shared" si="1"/>
        <v>231</v>
      </c>
      <c r="W23" s="38">
        <f t="shared" si="1"/>
        <v>310</v>
      </c>
      <c r="X23" s="38">
        <f t="shared" si="1"/>
        <v>61</v>
      </c>
      <c r="Y23" s="38">
        <f t="shared" si="1"/>
        <v>46</v>
      </c>
      <c r="Z23" s="38">
        <f t="shared" si="1"/>
        <v>206</v>
      </c>
      <c r="AA23" s="38">
        <f t="shared" si="1"/>
        <v>239</v>
      </c>
      <c r="AB23" s="38">
        <f t="shared" si="1"/>
        <v>530</v>
      </c>
      <c r="AC23" s="38">
        <f t="shared" si="1"/>
        <v>313</v>
      </c>
      <c r="AD23" s="38">
        <f t="shared" si="1"/>
        <v>502</v>
      </c>
      <c r="AE23" s="38">
        <f t="shared" si="1"/>
        <v>9201</v>
      </c>
    </row>
    <row r="24" spans="2:31" x14ac:dyDescent="0.25">
      <c r="B24" s="28">
        <v>5</v>
      </c>
      <c r="C24" s="29">
        <v>29</v>
      </c>
      <c r="D24" s="29">
        <v>31</v>
      </c>
      <c r="E24" s="29">
        <v>27</v>
      </c>
      <c r="F24" s="1371"/>
      <c r="G24" s="57">
        <v>28</v>
      </c>
      <c r="H24" s="29">
        <v>19</v>
      </c>
      <c r="I24" s="29">
        <v>25</v>
      </c>
      <c r="J24" s="29">
        <v>25</v>
      </c>
      <c r="K24" s="84">
        <v>29</v>
      </c>
      <c r="L24" s="29">
        <v>22</v>
      </c>
      <c r="M24" s="29">
        <v>26</v>
      </c>
      <c r="N24" s="29">
        <v>30</v>
      </c>
      <c r="O24" s="29">
        <v>26</v>
      </c>
      <c r="P24" s="29">
        <v>28</v>
      </c>
      <c r="Q24" s="29">
        <v>29</v>
      </c>
      <c r="R24" s="29">
        <v>28</v>
      </c>
      <c r="S24" s="29">
        <v>27</v>
      </c>
      <c r="T24" s="29">
        <v>31</v>
      </c>
      <c r="U24" s="29">
        <v>24</v>
      </c>
      <c r="V24" s="29">
        <v>28</v>
      </c>
      <c r="W24" s="29">
        <v>30</v>
      </c>
      <c r="X24" s="29">
        <v>12</v>
      </c>
      <c r="Y24" s="29">
        <v>8</v>
      </c>
      <c r="Z24" s="32">
        <v>26</v>
      </c>
      <c r="AA24" s="31">
        <v>36</v>
      </c>
      <c r="AB24" s="32">
        <v>27</v>
      </c>
      <c r="AC24" s="32">
        <v>25</v>
      </c>
      <c r="AD24" s="5">
        <v>33</v>
      </c>
      <c r="AE24" s="39"/>
    </row>
    <row r="25" spans="2:31" x14ac:dyDescent="0.25">
      <c r="B25" s="8">
        <v>5</v>
      </c>
      <c r="C25" s="3">
        <v>32</v>
      </c>
      <c r="D25" s="3">
        <v>29</v>
      </c>
      <c r="E25" s="3">
        <v>27</v>
      </c>
      <c r="F25" s="1371"/>
      <c r="G25" s="57">
        <v>28</v>
      </c>
      <c r="H25" s="3">
        <v>21</v>
      </c>
      <c r="I25" s="3">
        <v>24</v>
      </c>
      <c r="J25" s="3">
        <v>26</v>
      </c>
      <c r="K25" s="81">
        <v>29</v>
      </c>
      <c r="L25" s="3">
        <v>20</v>
      </c>
      <c r="M25" s="3">
        <v>26</v>
      </c>
      <c r="N25" s="3">
        <v>33</v>
      </c>
      <c r="O25" s="3">
        <v>27</v>
      </c>
      <c r="P25" s="3">
        <v>28</v>
      </c>
      <c r="Q25" s="3">
        <v>29</v>
      </c>
      <c r="R25" s="3">
        <v>28</v>
      </c>
      <c r="S25" s="3">
        <v>27</v>
      </c>
      <c r="T25" s="3">
        <v>31</v>
      </c>
      <c r="U25" s="3">
        <v>25</v>
      </c>
      <c r="V25" s="3">
        <v>28</v>
      </c>
      <c r="W25" s="3">
        <v>29</v>
      </c>
      <c r="X25" s="3"/>
      <c r="Y25" s="3">
        <v>7</v>
      </c>
      <c r="Z25" s="5">
        <v>28</v>
      </c>
      <c r="AA25" s="10">
        <v>25</v>
      </c>
      <c r="AB25" s="5">
        <v>25</v>
      </c>
      <c r="AC25" s="5">
        <v>25</v>
      </c>
      <c r="AD25" s="5">
        <v>32</v>
      </c>
      <c r="AE25" s="39"/>
    </row>
    <row r="26" spans="2:31" x14ac:dyDescent="0.25">
      <c r="B26" s="8">
        <v>5</v>
      </c>
      <c r="C26" s="3">
        <v>23</v>
      </c>
      <c r="D26" s="3">
        <v>29</v>
      </c>
      <c r="E26" s="3"/>
      <c r="F26" s="1371"/>
      <c r="G26" s="57">
        <v>28</v>
      </c>
      <c r="H26" s="3"/>
      <c r="I26" s="3"/>
      <c r="J26" s="3">
        <v>27</v>
      </c>
      <c r="K26" s="81">
        <v>28</v>
      </c>
      <c r="L26" s="3"/>
      <c r="M26" s="3">
        <v>24</v>
      </c>
      <c r="N26" s="3">
        <v>26</v>
      </c>
      <c r="O26" s="3">
        <v>26</v>
      </c>
      <c r="P26" s="3"/>
      <c r="Q26" s="3">
        <v>30</v>
      </c>
      <c r="R26" s="3">
        <v>28</v>
      </c>
      <c r="S26" s="3"/>
      <c r="T26" s="3">
        <v>30</v>
      </c>
      <c r="U26" s="3"/>
      <c r="V26" s="3"/>
      <c r="W26" s="3">
        <v>23</v>
      </c>
      <c r="X26" s="3"/>
      <c r="Y26" s="3"/>
      <c r="Z26" s="5"/>
      <c r="AA26" s="10"/>
      <c r="AB26" s="5">
        <v>22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26</v>
      </c>
      <c r="D27" s="12">
        <v>26</v>
      </c>
      <c r="E27" s="12"/>
      <c r="F27" s="1371"/>
      <c r="G27" s="57">
        <v>26</v>
      </c>
      <c r="H27" s="12"/>
      <c r="I27" s="12"/>
      <c r="J27" s="12">
        <v>25</v>
      </c>
      <c r="K27" s="82"/>
      <c r="L27" s="12"/>
      <c r="M27" s="12"/>
      <c r="N27" s="12"/>
      <c r="O27" s="12"/>
      <c r="P27" s="12"/>
      <c r="Q27" s="12">
        <v>30</v>
      </c>
      <c r="R27" s="12">
        <v>26</v>
      </c>
      <c r="S27" s="12"/>
      <c r="T27" s="12">
        <v>27</v>
      </c>
      <c r="U27" s="12"/>
      <c r="V27" s="12"/>
      <c r="W27" s="12"/>
      <c r="X27" s="12"/>
      <c r="Y27" s="12"/>
      <c r="Z27" s="13"/>
      <c r="AA27" s="14"/>
      <c r="AB27" s="13">
        <v>25</v>
      </c>
      <c r="AC27" s="13"/>
      <c r="AD27" s="5">
        <v>32</v>
      </c>
      <c r="AE27" s="39"/>
    </row>
    <row r="28" spans="2:31" x14ac:dyDescent="0.25">
      <c r="B28" s="15">
        <v>5</v>
      </c>
      <c r="C28" s="16">
        <v>25</v>
      </c>
      <c r="D28" s="16"/>
      <c r="E28" s="16"/>
      <c r="F28" s="1371"/>
      <c r="G28" s="58">
        <v>26</v>
      </c>
      <c r="H28" s="16"/>
      <c r="I28" s="16"/>
      <c r="J28" s="16">
        <v>26</v>
      </c>
      <c r="K28" s="9"/>
      <c r="L28" s="16"/>
      <c r="M28" s="16"/>
      <c r="N28" s="16"/>
      <c r="O28" s="16"/>
      <c r="P28" s="16"/>
      <c r="Q28" s="16">
        <v>29</v>
      </c>
      <c r="R28" s="46">
        <v>25</v>
      </c>
      <c r="S28" s="16"/>
      <c r="T28" s="16"/>
      <c r="U28" s="16"/>
      <c r="V28" s="16"/>
      <c r="W28" s="16"/>
      <c r="X28" s="16"/>
      <c r="Y28" s="16"/>
      <c r="Z28" s="17"/>
      <c r="AA28" s="18"/>
      <c r="AB28" s="17">
        <v>25</v>
      </c>
      <c r="AC28" s="17"/>
      <c r="AD28" s="40"/>
      <c r="AE28" s="41">
        <f>SUM(C24:AD28)</f>
        <v>2199</v>
      </c>
    </row>
    <row r="29" spans="2:31" x14ac:dyDescent="0.25">
      <c r="B29" s="19">
        <v>6</v>
      </c>
      <c r="C29" s="20">
        <v>28</v>
      </c>
      <c r="D29" s="20">
        <v>30</v>
      </c>
      <c r="E29" s="20">
        <v>28</v>
      </c>
      <c r="F29" s="1367"/>
      <c r="G29" s="59">
        <v>30</v>
      </c>
      <c r="H29" s="20">
        <v>26</v>
      </c>
      <c r="I29" s="20">
        <v>27</v>
      </c>
      <c r="J29" s="20">
        <v>26</v>
      </c>
      <c r="K29" s="83">
        <v>28</v>
      </c>
      <c r="L29" s="20">
        <v>15</v>
      </c>
      <c r="M29" s="20">
        <v>25</v>
      </c>
      <c r="N29" s="20">
        <v>28</v>
      </c>
      <c r="O29" s="20">
        <v>25</v>
      </c>
      <c r="P29" s="20">
        <v>25</v>
      </c>
      <c r="Q29" s="20">
        <v>30</v>
      </c>
      <c r="R29" s="20">
        <v>26</v>
      </c>
      <c r="S29" s="20">
        <v>26</v>
      </c>
      <c r="T29" s="20">
        <v>29</v>
      </c>
      <c r="U29" s="20">
        <v>32</v>
      </c>
      <c r="V29" s="20">
        <v>26</v>
      </c>
      <c r="W29" s="20">
        <v>28</v>
      </c>
      <c r="X29" s="20">
        <v>13</v>
      </c>
      <c r="Y29" s="20">
        <v>12</v>
      </c>
      <c r="Z29" s="21">
        <v>23</v>
      </c>
      <c r="AA29" s="21">
        <v>20</v>
      </c>
      <c r="AB29" s="21">
        <v>27</v>
      </c>
      <c r="AC29" s="21">
        <v>22</v>
      </c>
      <c r="AD29" s="21">
        <v>28</v>
      </c>
      <c r="AE29" s="42"/>
    </row>
    <row r="30" spans="2:31" x14ac:dyDescent="0.25">
      <c r="B30" s="22">
        <v>6</v>
      </c>
      <c r="C30" s="23">
        <v>30</v>
      </c>
      <c r="D30" s="23">
        <v>25</v>
      </c>
      <c r="E30" s="23">
        <v>27</v>
      </c>
      <c r="F30" s="1367"/>
      <c r="G30" s="60">
        <v>30</v>
      </c>
      <c r="H30" s="23">
        <v>25</v>
      </c>
      <c r="I30" s="23">
        <v>24</v>
      </c>
      <c r="J30" s="23">
        <v>25</v>
      </c>
      <c r="K30" s="35">
        <v>27</v>
      </c>
      <c r="L30" s="23">
        <v>16</v>
      </c>
      <c r="M30" s="23">
        <v>28</v>
      </c>
      <c r="N30" s="23">
        <v>29</v>
      </c>
      <c r="O30" s="23">
        <v>27</v>
      </c>
      <c r="P30" s="23">
        <v>26</v>
      </c>
      <c r="Q30" s="23">
        <v>30</v>
      </c>
      <c r="R30" s="23">
        <v>26</v>
      </c>
      <c r="S30" s="23">
        <v>27</v>
      </c>
      <c r="T30" s="23">
        <v>30</v>
      </c>
      <c r="U30" s="23"/>
      <c r="V30" s="23">
        <v>25</v>
      </c>
      <c r="W30" s="23">
        <v>27</v>
      </c>
      <c r="X30" s="23"/>
      <c r="Y30" s="23"/>
      <c r="Z30" s="24">
        <v>26</v>
      </c>
      <c r="AA30" s="24">
        <v>24</v>
      </c>
      <c r="AB30" s="24">
        <v>25</v>
      </c>
      <c r="AC30" s="24">
        <v>26</v>
      </c>
      <c r="AD30" s="24">
        <v>27</v>
      </c>
      <c r="AE30" s="42"/>
    </row>
    <row r="31" spans="2:31" x14ac:dyDescent="0.25">
      <c r="B31" s="22">
        <v>6</v>
      </c>
      <c r="C31" s="23">
        <v>25</v>
      </c>
      <c r="D31" s="23">
        <v>22</v>
      </c>
      <c r="E31" s="23"/>
      <c r="F31" s="1367"/>
      <c r="G31" s="60">
        <v>29</v>
      </c>
      <c r="H31" s="23"/>
      <c r="I31" s="23"/>
      <c r="J31" s="23">
        <v>26</v>
      </c>
      <c r="K31" s="35">
        <v>26</v>
      </c>
      <c r="L31" s="23"/>
      <c r="M31" s="23">
        <v>26</v>
      </c>
      <c r="N31" s="23">
        <v>24</v>
      </c>
      <c r="O31" s="23">
        <v>29</v>
      </c>
      <c r="P31" s="23"/>
      <c r="Q31" s="23">
        <v>28</v>
      </c>
      <c r="R31" s="23">
        <v>25</v>
      </c>
      <c r="S31" s="23"/>
      <c r="T31" s="23">
        <v>30</v>
      </c>
      <c r="U31" s="23"/>
      <c r="V31" s="78">
        <v>14</v>
      </c>
      <c r="W31" s="23">
        <v>21</v>
      </c>
      <c r="X31" s="23"/>
      <c r="Y31" s="23"/>
      <c r="Z31" s="24"/>
      <c r="AA31" s="24">
        <v>18</v>
      </c>
      <c r="AB31" s="24">
        <v>26</v>
      </c>
      <c r="AC31" s="24">
        <v>26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6">
        <v>30</v>
      </c>
      <c r="H32" s="23"/>
      <c r="I32" s="23"/>
      <c r="J32" s="23">
        <v>25</v>
      </c>
      <c r="K32" s="35">
        <v>26</v>
      </c>
      <c r="L32" s="23"/>
      <c r="M32" s="23"/>
      <c r="N32" s="23"/>
      <c r="O32" s="23">
        <v>25</v>
      </c>
      <c r="P32" s="23"/>
      <c r="Q32" s="23">
        <v>28</v>
      </c>
      <c r="R32" s="23">
        <v>26</v>
      </c>
      <c r="S32" s="23"/>
      <c r="T32" s="23">
        <v>24</v>
      </c>
      <c r="U32" s="23"/>
      <c r="V32" s="23"/>
      <c r="W32" s="23"/>
      <c r="X32" s="23"/>
      <c r="Y32" s="23"/>
      <c r="Z32" s="24"/>
      <c r="AA32" s="24"/>
      <c r="AB32" s="24">
        <v>28</v>
      </c>
      <c r="AC32" s="24"/>
      <c r="AD32" s="24">
        <v>27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26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>
        <v>32</v>
      </c>
      <c r="U33" s="26"/>
      <c r="V33" s="26"/>
      <c r="W33" s="26"/>
      <c r="X33" s="26"/>
      <c r="Y33" s="26"/>
      <c r="Z33" s="27"/>
      <c r="AA33" s="27"/>
      <c r="AB33" s="27">
        <v>26</v>
      </c>
      <c r="AC33" s="27"/>
      <c r="AD33" s="27"/>
      <c r="AE33" s="43">
        <f>SUM(C29:AD33)</f>
        <v>2169</v>
      </c>
    </row>
    <row r="34" spans="2:31" x14ac:dyDescent="0.25">
      <c r="B34" s="28">
        <v>7</v>
      </c>
      <c r="C34" s="29">
        <v>30</v>
      </c>
      <c r="D34" s="29">
        <v>30</v>
      </c>
      <c r="E34" s="29">
        <v>26</v>
      </c>
      <c r="F34" s="29">
        <v>26</v>
      </c>
      <c r="G34" s="62">
        <v>26</v>
      </c>
      <c r="H34" s="29">
        <v>21</v>
      </c>
      <c r="I34" s="29">
        <v>25</v>
      </c>
      <c r="J34" s="29">
        <v>28</v>
      </c>
      <c r="K34" s="84">
        <v>27</v>
      </c>
      <c r="L34" s="29">
        <v>23</v>
      </c>
      <c r="M34" s="29">
        <v>24</v>
      </c>
      <c r="N34" s="29">
        <v>30</v>
      </c>
      <c r="O34" s="29">
        <v>25</v>
      </c>
      <c r="P34" s="29">
        <v>32</v>
      </c>
      <c r="Q34" s="29">
        <v>30</v>
      </c>
      <c r="R34" s="29">
        <v>32</v>
      </c>
      <c r="S34" s="29">
        <v>27</v>
      </c>
      <c r="T34" s="29">
        <v>32</v>
      </c>
      <c r="U34" s="29">
        <v>28</v>
      </c>
      <c r="V34" s="29">
        <v>25</v>
      </c>
      <c r="W34" s="29">
        <v>18</v>
      </c>
      <c r="X34" s="29">
        <v>10</v>
      </c>
      <c r="Y34" s="29">
        <v>11</v>
      </c>
      <c r="Z34" s="32">
        <v>27</v>
      </c>
      <c r="AA34" s="31">
        <v>20</v>
      </c>
      <c r="AB34" s="32">
        <v>30</v>
      </c>
      <c r="AC34" s="90">
        <v>25</v>
      </c>
      <c r="AD34" s="32">
        <v>28</v>
      </c>
      <c r="AE34" s="39"/>
    </row>
    <row r="35" spans="2:31" x14ac:dyDescent="0.25">
      <c r="B35" s="8">
        <v>7</v>
      </c>
      <c r="C35" s="3">
        <v>30</v>
      </c>
      <c r="D35" s="3">
        <v>31</v>
      </c>
      <c r="E35" s="3">
        <v>26</v>
      </c>
      <c r="F35" s="3">
        <v>26</v>
      </c>
      <c r="G35" s="57">
        <v>31</v>
      </c>
      <c r="H35" s="3">
        <v>22</v>
      </c>
      <c r="I35" s="3">
        <v>27</v>
      </c>
      <c r="J35" s="3">
        <v>29</v>
      </c>
      <c r="K35" s="81">
        <v>28</v>
      </c>
      <c r="L35" s="3">
        <v>19</v>
      </c>
      <c r="M35" s="3">
        <v>19</v>
      </c>
      <c r="N35" s="3">
        <v>30</v>
      </c>
      <c r="O35" s="3">
        <v>25</v>
      </c>
      <c r="P35" s="3">
        <v>31</v>
      </c>
      <c r="Q35" s="3">
        <v>30</v>
      </c>
      <c r="R35" s="3">
        <v>32</v>
      </c>
      <c r="S35" s="3">
        <v>27</v>
      </c>
      <c r="T35" s="3">
        <v>31</v>
      </c>
      <c r="U35" s="3">
        <v>12</v>
      </c>
      <c r="V35" s="3">
        <v>25</v>
      </c>
      <c r="W35" s="3">
        <v>19</v>
      </c>
      <c r="X35" s="3">
        <v>9</v>
      </c>
      <c r="Y35" s="3">
        <v>6</v>
      </c>
      <c r="Z35" s="5"/>
      <c r="AA35" s="10">
        <v>24</v>
      </c>
      <c r="AB35" s="5">
        <v>29</v>
      </c>
      <c r="AC35" s="5">
        <v>25</v>
      </c>
      <c r="AD35" s="5">
        <v>28</v>
      </c>
      <c r="AE35" s="39"/>
    </row>
    <row r="36" spans="2:31" x14ac:dyDescent="0.25">
      <c r="B36" s="8">
        <v>7</v>
      </c>
      <c r="C36" s="3">
        <v>32</v>
      </c>
      <c r="D36" s="3">
        <v>27</v>
      </c>
      <c r="E36" s="3"/>
      <c r="F36" s="3"/>
      <c r="G36" s="57">
        <v>25</v>
      </c>
      <c r="H36" s="3"/>
      <c r="I36" s="3"/>
      <c r="J36" s="3">
        <v>28</v>
      </c>
      <c r="K36" s="81">
        <v>28</v>
      </c>
      <c r="L36" s="3"/>
      <c r="M36" s="3">
        <v>21</v>
      </c>
      <c r="N36" s="3">
        <v>30</v>
      </c>
      <c r="O36" s="3">
        <v>25</v>
      </c>
      <c r="P36" s="3"/>
      <c r="Q36" s="3">
        <v>29</v>
      </c>
      <c r="R36" s="3">
        <v>32</v>
      </c>
      <c r="S36" s="3"/>
      <c r="T36" s="3">
        <v>30</v>
      </c>
      <c r="U36" s="3"/>
      <c r="V36" s="3"/>
      <c r="W36" s="3"/>
      <c r="X36" s="3">
        <v>7</v>
      </c>
      <c r="Y36" s="3"/>
      <c r="Z36" s="5"/>
      <c r="AA36" s="10"/>
      <c r="AB36" s="5">
        <v>25</v>
      </c>
      <c r="AC36" s="5">
        <v>26</v>
      </c>
      <c r="AD36" s="5">
        <v>28</v>
      </c>
      <c r="AE36" s="39"/>
    </row>
    <row r="37" spans="2:31" x14ac:dyDescent="0.25">
      <c r="B37" s="8">
        <v>7</v>
      </c>
      <c r="C37" s="3">
        <v>32</v>
      </c>
      <c r="D37" s="3"/>
      <c r="E37" s="3"/>
      <c r="F37" s="3"/>
      <c r="G37" s="57"/>
      <c r="H37" s="3"/>
      <c r="I37" s="3"/>
      <c r="J37" s="3">
        <v>29</v>
      </c>
      <c r="K37" s="81">
        <v>27</v>
      </c>
      <c r="L37" s="3"/>
      <c r="M37" s="3"/>
      <c r="N37" s="3"/>
      <c r="O37" s="3"/>
      <c r="P37" s="3"/>
      <c r="Q37" s="91">
        <v>29</v>
      </c>
      <c r="R37" s="3">
        <v>32</v>
      </c>
      <c r="S37" s="3"/>
      <c r="T37" s="3">
        <v>32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25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6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2015</v>
      </c>
    </row>
    <row r="39" spans="2:31" x14ac:dyDescent="0.25">
      <c r="B39" s="19">
        <v>8</v>
      </c>
      <c r="C39" s="20">
        <v>30</v>
      </c>
      <c r="D39" s="20">
        <v>30</v>
      </c>
      <c r="E39" s="20">
        <v>34</v>
      </c>
      <c r="F39" s="20">
        <v>26</v>
      </c>
      <c r="G39" s="59">
        <v>26</v>
      </c>
      <c r="H39" s="20">
        <v>29</v>
      </c>
      <c r="I39" s="20">
        <v>27</v>
      </c>
      <c r="J39" s="20">
        <v>25</v>
      </c>
      <c r="K39" s="83">
        <v>30</v>
      </c>
      <c r="L39" s="20">
        <v>24</v>
      </c>
      <c r="M39" s="20">
        <v>26</v>
      </c>
      <c r="N39" s="20">
        <v>26</v>
      </c>
      <c r="O39" s="20">
        <v>27</v>
      </c>
      <c r="P39" s="20">
        <v>31</v>
      </c>
      <c r="Q39" s="20">
        <v>32</v>
      </c>
      <c r="R39" s="20">
        <v>28</v>
      </c>
      <c r="S39" s="20">
        <v>24</v>
      </c>
      <c r="T39" s="20">
        <v>31</v>
      </c>
      <c r="U39" s="20">
        <v>32</v>
      </c>
      <c r="V39" s="20">
        <v>29</v>
      </c>
      <c r="W39" s="20">
        <v>26</v>
      </c>
      <c r="X39" s="20">
        <v>11</v>
      </c>
      <c r="Y39" s="20">
        <v>10</v>
      </c>
      <c r="Z39" s="21">
        <v>26</v>
      </c>
      <c r="AA39" s="21">
        <v>26</v>
      </c>
      <c r="AB39" s="21">
        <v>32</v>
      </c>
      <c r="AC39" s="21">
        <v>21</v>
      </c>
      <c r="AD39" s="21">
        <v>25</v>
      </c>
      <c r="AE39" s="42"/>
    </row>
    <row r="40" spans="2:31" x14ac:dyDescent="0.25">
      <c r="B40" s="22">
        <v>8</v>
      </c>
      <c r="C40" s="23">
        <v>32</v>
      </c>
      <c r="D40" s="23">
        <v>33</v>
      </c>
      <c r="E40" s="23">
        <v>34</v>
      </c>
      <c r="F40" s="23">
        <v>26</v>
      </c>
      <c r="G40" s="60">
        <v>27</v>
      </c>
      <c r="H40" s="23">
        <v>28</v>
      </c>
      <c r="I40" s="23">
        <v>23</v>
      </c>
      <c r="J40" s="23">
        <v>25</v>
      </c>
      <c r="K40" s="35">
        <v>30</v>
      </c>
      <c r="L40" s="23">
        <v>23</v>
      </c>
      <c r="M40" s="23">
        <v>23</v>
      </c>
      <c r="N40" s="23">
        <v>26</v>
      </c>
      <c r="O40" s="23">
        <v>26</v>
      </c>
      <c r="P40" s="23"/>
      <c r="Q40" s="23">
        <v>27</v>
      </c>
      <c r="R40" s="23">
        <v>25</v>
      </c>
      <c r="S40" s="23">
        <v>26</v>
      </c>
      <c r="T40" s="23">
        <v>30</v>
      </c>
      <c r="U40" s="23"/>
      <c r="V40" s="23">
        <v>29</v>
      </c>
      <c r="W40" s="23">
        <v>30</v>
      </c>
      <c r="X40" s="23"/>
      <c r="Y40" s="23"/>
      <c r="Z40" s="24">
        <v>26</v>
      </c>
      <c r="AA40" s="24">
        <v>23</v>
      </c>
      <c r="AB40" s="24">
        <v>32</v>
      </c>
      <c r="AC40" s="24">
        <v>26</v>
      </c>
      <c r="AD40" s="24">
        <v>25</v>
      </c>
      <c r="AE40" s="42"/>
    </row>
    <row r="41" spans="2:31" x14ac:dyDescent="0.25">
      <c r="B41" s="22">
        <v>8</v>
      </c>
      <c r="C41" s="23">
        <v>33</v>
      </c>
      <c r="D41" s="23"/>
      <c r="E41" s="23"/>
      <c r="F41" s="23">
        <v>26</v>
      </c>
      <c r="G41" s="60">
        <v>26</v>
      </c>
      <c r="H41" s="23"/>
      <c r="I41" s="23"/>
      <c r="J41" s="23">
        <v>25</v>
      </c>
      <c r="K41" s="35">
        <v>30</v>
      </c>
      <c r="L41" s="23"/>
      <c r="M41" s="23">
        <v>26</v>
      </c>
      <c r="N41" s="23">
        <v>25</v>
      </c>
      <c r="O41" s="23">
        <v>26</v>
      </c>
      <c r="P41" s="23"/>
      <c r="Q41" s="23">
        <v>29</v>
      </c>
      <c r="R41" s="23">
        <v>28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32</v>
      </c>
      <c r="AC41" s="24">
        <v>25</v>
      </c>
      <c r="AD41" s="24">
        <v>25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23"/>
      <c r="J42" s="23">
        <v>25</v>
      </c>
      <c r="K42" s="35">
        <v>30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25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25</v>
      </c>
      <c r="H43" s="26"/>
      <c r="I43" s="26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7"/>
      <c r="AA43" s="27"/>
      <c r="AB43" s="27"/>
      <c r="AC43" s="27"/>
      <c r="AD43" s="27"/>
      <c r="AE43" s="43">
        <f>SUM(C39:AD43)</f>
        <v>1978</v>
      </c>
    </row>
    <row r="44" spans="2:31" x14ac:dyDescent="0.25">
      <c r="B44" s="28">
        <v>9</v>
      </c>
      <c r="C44" s="29">
        <v>35</v>
      </c>
      <c r="D44" s="29">
        <v>29</v>
      </c>
      <c r="E44" s="29">
        <v>27</v>
      </c>
      <c r="F44" s="29">
        <v>26</v>
      </c>
      <c r="G44" s="68">
        <v>28</v>
      </c>
      <c r="H44" s="29">
        <v>27</v>
      </c>
      <c r="I44" s="29">
        <v>27</v>
      </c>
      <c r="J44" s="29">
        <v>28</v>
      </c>
      <c r="K44" s="84">
        <v>30</v>
      </c>
      <c r="L44" s="29">
        <v>21</v>
      </c>
      <c r="M44" s="29">
        <v>26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29">
        <v>28</v>
      </c>
      <c r="U44" s="29">
        <v>24</v>
      </c>
      <c r="V44" s="29">
        <v>30</v>
      </c>
      <c r="W44" s="29">
        <v>25</v>
      </c>
      <c r="X44" s="29">
        <v>12</v>
      </c>
      <c r="Y44" s="29">
        <v>9</v>
      </c>
      <c r="Z44" s="31">
        <v>22</v>
      </c>
      <c r="AA44" s="31">
        <v>21</v>
      </c>
      <c r="AB44" s="32">
        <v>25</v>
      </c>
      <c r="AC44" s="90">
        <v>25</v>
      </c>
      <c r="AD44" s="32">
        <v>27</v>
      </c>
      <c r="AE44" s="39"/>
    </row>
    <row r="45" spans="2:31" x14ac:dyDescent="0.25">
      <c r="B45" s="8">
        <v>9</v>
      </c>
      <c r="C45" s="3">
        <v>35</v>
      </c>
      <c r="D45" s="3">
        <v>32</v>
      </c>
      <c r="E45" s="3">
        <v>25</v>
      </c>
      <c r="F45" s="3">
        <v>26</v>
      </c>
      <c r="G45" s="57">
        <v>26</v>
      </c>
      <c r="H45" s="3"/>
      <c r="I45" s="3"/>
      <c r="J45" s="3">
        <v>29</v>
      </c>
      <c r="K45" s="81">
        <v>29</v>
      </c>
      <c r="L45" s="3">
        <v>22</v>
      </c>
      <c r="M45" s="3">
        <v>28</v>
      </c>
      <c r="N45" s="3">
        <v>30</v>
      </c>
      <c r="O45" s="3">
        <v>28</v>
      </c>
      <c r="P45" s="3">
        <v>30</v>
      </c>
      <c r="Q45" s="3">
        <v>32</v>
      </c>
      <c r="R45" s="3">
        <v>29</v>
      </c>
      <c r="S45" s="3">
        <v>26</v>
      </c>
      <c r="T45" s="3">
        <v>28</v>
      </c>
      <c r="U45" s="3">
        <v>18</v>
      </c>
      <c r="V45" s="79">
        <v>17</v>
      </c>
      <c r="W45" s="3">
        <v>16</v>
      </c>
      <c r="X45" s="3"/>
      <c r="Y45" s="3"/>
      <c r="Z45" s="10">
        <v>21</v>
      </c>
      <c r="AA45" s="10">
        <v>21</v>
      </c>
      <c r="AB45" s="5">
        <v>28</v>
      </c>
      <c r="AC45" s="5">
        <v>28</v>
      </c>
      <c r="AD45" s="5">
        <v>30</v>
      </c>
      <c r="AE45" s="39"/>
    </row>
    <row r="46" spans="2:31" x14ac:dyDescent="0.25">
      <c r="B46" s="8">
        <v>9</v>
      </c>
      <c r="C46" s="3">
        <v>32</v>
      </c>
      <c r="D46" s="3"/>
      <c r="E46" s="3"/>
      <c r="F46" s="3">
        <v>26</v>
      </c>
      <c r="G46" s="57">
        <v>26</v>
      </c>
      <c r="H46" s="3"/>
      <c r="I46" s="3"/>
      <c r="J46" s="3">
        <v>28</v>
      </c>
      <c r="K46" s="81">
        <v>29</v>
      </c>
      <c r="L46" s="3"/>
      <c r="M46" s="3"/>
      <c r="N46" s="3">
        <v>29</v>
      </c>
      <c r="O46" s="3">
        <v>27</v>
      </c>
      <c r="P46" s="3"/>
      <c r="Q46" s="3">
        <v>32</v>
      </c>
      <c r="R46" s="3">
        <v>27</v>
      </c>
      <c r="S46" s="3"/>
      <c r="T46" s="3">
        <v>25</v>
      </c>
      <c r="U46" s="3"/>
      <c r="V46" s="3"/>
      <c r="W46" s="3"/>
      <c r="X46" s="3"/>
      <c r="Y46" s="3"/>
      <c r="Z46" s="5"/>
      <c r="AA46" s="10"/>
      <c r="AB46" s="5">
        <v>29</v>
      </c>
      <c r="AC46" s="5"/>
      <c r="AD46" s="5">
        <v>29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57">
        <v>27</v>
      </c>
      <c r="H47" s="3"/>
      <c r="I47" s="3"/>
      <c r="J47" s="3">
        <v>27</v>
      </c>
      <c r="K47" s="81"/>
      <c r="L47" s="3"/>
      <c r="M47" s="3"/>
      <c r="N47" s="3"/>
      <c r="O47" s="3"/>
      <c r="P47" s="3"/>
      <c r="Q47" s="3">
        <v>27</v>
      </c>
      <c r="R47" s="3">
        <v>24</v>
      </c>
      <c r="S47" s="3"/>
      <c r="T47" s="3"/>
      <c r="U47" s="3"/>
      <c r="V47" s="3"/>
      <c r="W47" s="3"/>
      <c r="X47" s="3"/>
      <c r="Y47" s="3">
        <v>5</v>
      </c>
      <c r="Z47" s="5"/>
      <c r="AA47" s="10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1863</v>
      </c>
    </row>
    <row r="49" spans="2:31" x14ac:dyDescent="0.25">
      <c r="B49" s="47" t="s">
        <v>28</v>
      </c>
      <c r="C49" s="48">
        <f t="shared" ref="C49:N49" si="2">SUM(C24:C48)</f>
        <v>656</v>
      </c>
      <c r="D49" s="48">
        <f t="shared" si="2"/>
        <v>427</v>
      </c>
      <c r="E49" s="48">
        <f t="shared" si="2"/>
        <v>281</v>
      </c>
      <c r="F49" s="48">
        <f t="shared" si="2"/>
        <v>208</v>
      </c>
      <c r="G49" s="76">
        <f t="shared" si="2"/>
        <v>575</v>
      </c>
      <c r="H49" s="48">
        <f t="shared" si="2"/>
        <v>218</v>
      </c>
      <c r="I49" s="48">
        <f t="shared" si="2"/>
        <v>229</v>
      </c>
      <c r="J49" s="48">
        <f t="shared" si="2"/>
        <v>584</v>
      </c>
      <c r="K49" s="87">
        <f t="shared" si="2"/>
        <v>511</v>
      </c>
      <c r="L49" s="48">
        <f t="shared" si="2"/>
        <v>205</v>
      </c>
      <c r="M49" s="48">
        <f t="shared" si="2"/>
        <v>348</v>
      </c>
      <c r="N49" s="48">
        <f t="shared" si="2"/>
        <v>424</v>
      </c>
      <c r="O49" s="48">
        <v>422</v>
      </c>
      <c r="P49" s="48">
        <f t="shared" ref="P49:AD49" si="3">SUM(P24:P48)</f>
        <v>262</v>
      </c>
      <c r="Q49" s="48">
        <f t="shared" si="3"/>
        <v>591</v>
      </c>
      <c r="R49" s="48">
        <f t="shared" si="3"/>
        <v>607</v>
      </c>
      <c r="S49" s="48">
        <f t="shared" si="3"/>
        <v>263</v>
      </c>
      <c r="T49" s="48">
        <f t="shared" si="3"/>
        <v>563</v>
      </c>
      <c r="U49" s="48">
        <f t="shared" si="3"/>
        <v>195</v>
      </c>
      <c r="V49" s="48">
        <f t="shared" si="3"/>
        <v>276</v>
      </c>
      <c r="W49" s="48">
        <f t="shared" si="3"/>
        <v>292</v>
      </c>
      <c r="X49" s="48">
        <f t="shared" si="3"/>
        <v>74</v>
      </c>
      <c r="Y49" s="48">
        <f t="shared" si="3"/>
        <v>71</v>
      </c>
      <c r="Z49" s="48">
        <f t="shared" si="3"/>
        <v>225</v>
      </c>
      <c r="AA49" s="48">
        <f t="shared" si="3"/>
        <v>258</v>
      </c>
      <c r="AB49" s="48">
        <f t="shared" si="3"/>
        <v>573</v>
      </c>
      <c r="AC49" s="48">
        <f t="shared" si="3"/>
        <v>350</v>
      </c>
      <c r="AD49" s="48">
        <f t="shared" si="3"/>
        <v>536</v>
      </c>
      <c r="AE49" s="48">
        <f>SUM(AE27:AE48)</f>
        <v>10224</v>
      </c>
    </row>
    <row r="50" spans="2:31" x14ac:dyDescent="0.25">
      <c r="B50" s="49">
        <v>10</v>
      </c>
      <c r="C50" s="50">
        <v>23</v>
      </c>
      <c r="D50" s="50">
        <v>22</v>
      </c>
      <c r="E50" s="50">
        <v>30</v>
      </c>
      <c r="F50" s="50">
        <v>27</v>
      </c>
      <c r="G50" s="59">
        <v>25</v>
      </c>
      <c r="H50" s="50">
        <v>20</v>
      </c>
      <c r="I50" s="50">
        <v>27</v>
      </c>
      <c r="J50" s="50">
        <v>28</v>
      </c>
      <c r="K50" s="88">
        <v>32</v>
      </c>
      <c r="L50" s="50">
        <v>20</v>
      </c>
      <c r="M50" s="50">
        <v>24</v>
      </c>
      <c r="N50" s="50">
        <v>29</v>
      </c>
      <c r="O50" s="50">
        <v>25</v>
      </c>
      <c r="P50" s="50">
        <v>20</v>
      </c>
      <c r="Q50" s="50">
        <v>30</v>
      </c>
      <c r="R50" s="50">
        <v>25</v>
      </c>
      <c r="S50" s="50">
        <v>22</v>
      </c>
      <c r="T50" s="50">
        <v>31</v>
      </c>
      <c r="U50" s="50">
        <v>22</v>
      </c>
      <c r="V50" s="50">
        <v>21</v>
      </c>
      <c r="W50" s="50">
        <v>22</v>
      </c>
      <c r="X50" s="50"/>
      <c r="Y50" s="50">
        <v>2</v>
      </c>
      <c r="Z50" s="51">
        <v>17</v>
      </c>
      <c r="AA50" s="51">
        <v>25</v>
      </c>
      <c r="AB50" s="51">
        <v>28</v>
      </c>
      <c r="AC50" s="51">
        <v>31</v>
      </c>
      <c r="AD50" s="51">
        <v>29</v>
      </c>
      <c r="AE50" s="52"/>
    </row>
    <row r="51" spans="2:31" x14ac:dyDescent="0.25">
      <c r="B51" s="22">
        <v>10</v>
      </c>
      <c r="C51" s="23">
        <v>28</v>
      </c>
      <c r="D51" s="23"/>
      <c r="E51" s="23"/>
      <c r="F51" s="23">
        <v>26</v>
      </c>
      <c r="G51" s="60">
        <v>25</v>
      </c>
      <c r="H51" s="23"/>
      <c r="I51" s="23"/>
      <c r="J51" s="23">
        <v>27</v>
      </c>
      <c r="K51" s="35"/>
      <c r="L51" s="23">
        <v>16</v>
      </c>
      <c r="M51" s="23"/>
      <c r="N51" s="23"/>
      <c r="O51" s="23"/>
      <c r="P51" s="23"/>
      <c r="Q51" s="23">
        <v>30</v>
      </c>
      <c r="R51" s="23">
        <v>25</v>
      </c>
      <c r="S51" s="23">
        <v>21</v>
      </c>
      <c r="T51" s="23">
        <v>29</v>
      </c>
      <c r="U51" s="23"/>
      <c r="V51" s="23"/>
      <c r="W51" s="23"/>
      <c r="X51" s="23"/>
      <c r="Y51" s="23"/>
      <c r="Z51" s="24"/>
      <c r="AA51" s="24">
        <v>21</v>
      </c>
      <c r="AB51" s="24">
        <v>32</v>
      </c>
      <c r="AC51" s="24"/>
      <c r="AD51" s="24">
        <v>30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26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31</v>
      </c>
      <c r="AC52" s="27"/>
      <c r="AD52" s="27"/>
      <c r="AE52" s="53">
        <f>SUM(C50:AD52)</f>
        <v>1049</v>
      </c>
    </row>
    <row r="53" spans="2:31" x14ac:dyDescent="0.25">
      <c r="B53" s="28">
        <v>11</v>
      </c>
      <c r="C53" s="29">
        <v>25</v>
      </c>
      <c r="D53" s="29">
        <v>23</v>
      </c>
      <c r="E53" s="29">
        <v>25</v>
      </c>
      <c r="F53" s="29">
        <v>22</v>
      </c>
      <c r="G53" s="57">
        <v>24</v>
      </c>
      <c r="H53" s="29">
        <v>21</v>
      </c>
      <c r="I53" s="29">
        <v>20</v>
      </c>
      <c r="J53" s="29">
        <v>18</v>
      </c>
      <c r="K53" s="84">
        <v>27</v>
      </c>
      <c r="L53" s="29">
        <v>25</v>
      </c>
      <c r="M53" s="29">
        <v>21</v>
      </c>
      <c r="N53" s="29">
        <v>33</v>
      </c>
      <c r="O53" s="29">
        <v>25</v>
      </c>
      <c r="P53" s="29">
        <v>20</v>
      </c>
      <c r="Q53" s="29">
        <v>26</v>
      </c>
      <c r="R53" s="29">
        <v>25</v>
      </c>
      <c r="S53" s="29">
        <v>21</v>
      </c>
      <c r="T53" s="29">
        <v>25</v>
      </c>
      <c r="U53" s="29">
        <v>25</v>
      </c>
      <c r="V53" s="29">
        <v>21</v>
      </c>
      <c r="W53" s="29">
        <v>15</v>
      </c>
      <c r="X53" s="29"/>
      <c r="Y53" s="29">
        <v>4</v>
      </c>
      <c r="Z53" s="32">
        <v>0</v>
      </c>
      <c r="AA53" s="31">
        <v>23</v>
      </c>
      <c r="AB53" s="32">
        <v>22</v>
      </c>
      <c r="AC53" s="32">
        <v>27</v>
      </c>
      <c r="AD53" s="32">
        <v>27</v>
      </c>
      <c r="AE53" s="39"/>
    </row>
    <row r="54" spans="2:31" x14ac:dyDescent="0.25">
      <c r="B54" s="8">
        <v>11</v>
      </c>
      <c r="C54" s="3">
        <v>22</v>
      </c>
      <c r="D54" s="3"/>
      <c r="E54" s="3"/>
      <c r="F54" s="3">
        <v>26</v>
      </c>
      <c r="G54" s="72">
        <v>21</v>
      </c>
      <c r="H54" s="3"/>
      <c r="I54" s="3"/>
      <c r="J54" s="3">
        <v>29</v>
      </c>
      <c r="K54" s="81"/>
      <c r="L54" s="3"/>
      <c r="M54" s="3"/>
      <c r="N54" s="3"/>
      <c r="O54" s="3">
        <v>25</v>
      </c>
      <c r="P54" s="3"/>
      <c r="Q54" s="3">
        <v>25</v>
      </c>
      <c r="R54" s="3">
        <v>25</v>
      </c>
      <c r="S54" s="3">
        <v>23</v>
      </c>
      <c r="T54" s="3">
        <v>20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29</v>
      </c>
      <c r="AD54" s="5">
        <v>26</v>
      </c>
      <c r="AE54" s="39"/>
    </row>
    <row r="55" spans="2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2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960</v>
      </c>
    </row>
    <row r="57" spans="2:31" x14ac:dyDescent="0.25">
      <c r="B57" s="37" t="s">
        <v>30</v>
      </c>
      <c r="C57" s="38">
        <f t="shared" ref="C57:N57" si="4">SUM(C50:C56)</f>
        <v>98</v>
      </c>
      <c r="D57" s="38">
        <f t="shared" si="4"/>
        <v>45</v>
      </c>
      <c r="E57" s="38">
        <f t="shared" si="4"/>
        <v>55</v>
      </c>
      <c r="F57" s="38">
        <f t="shared" si="4"/>
        <v>151</v>
      </c>
      <c r="G57" s="73">
        <f t="shared" si="4"/>
        <v>95</v>
      </c>
      <c r="H57" s="38">
        <f t="shared" si="4"/>
        <v>41</v>
      </c>
      <c r="I57" s="38">
        <f t="shared" si="4"/>
        <v>47</v>
      </c>
      <c r="J57" s="38">
        <f t="shared" si="4"/>
        <v>153</v>
      </c>
      <c r="K57" s="38">
        <f t="shared" si="4"/>
        <v>59</v>
      </c>
      <c r="L57" s="38">
        <f t="shared" si="4"/>
        <v>61</v>
      </c>
      <c r="M57" s="38">
        <f t="shared" si="4"/>
        <v>45</v>
      </c>
      <c r="N57" s="38">
        <f t="shared" si="4"/>
        <v>62</v>
      </c>
      <c r="O57" s="38">
        <v>95</v>
      </c>
      <c r="P57" s="38">
        <f t="shared" ref="P57:AD57" si="5">SUM(P50:P56)</f>
        <v>40</v>
      </c>
      <c r="Q57" s="38">
        <f t="shared" si="5"/>
        <v>135</v>
      </c>
      <c r="R57" s="38">
        <f t="shared" si="5"/>
        <v>100</v>
      </c>
      <c r="S57" s="38">
        <f t="shared" si="5"/>
        <v>87</v>
      </c>
      <c r="T57" s="38">
        <f t="shared" si="5"/>
        <v>105</v>
      </c>
      <c r="U57" s="38">
        <f t="shared" si="5"/>
        <v>47</v>
      </c>
      <c r="V57" s="38">
        <f t="shared" si="5"/>
        <v>42</v>
      </c>
      <c r="W57" s="38">
        <f t="shared" si="5"/>
        <v>37</v>
      </c>
      <c r="X57" s="38">
        <f t="shared" si="5"/>
        <v>0</v>
      </c>
      <c r="Y57" s="38">
        <f t="shared" si="5"/>
        <v>6</v>
      </c>
      <c r="Z57" s="38">
        <f t="shared" si="5"/>
        <v>17</v>
      </c>
      <c r="AA57" s="38">
        <f t="shared" si="5"/>
        <v>69</v>
      </c>
      <c r="AB57" s="38">
        <f t="shared" si="5"/>
        <v>138</v>
      </c>
      <c r="AC57" s="38">
        <f t="shared" si="5"/>
        <v>87</v>
      </c>
      <c r="AD57" s="38">
        <f t="shared" si="5"/>
        <v>112</v>
      </c>
      <c r="AE57" s="38">
        <f>SUM(AE51:AE56)</f>
        <v>2009</v>
      </c>
    </row>
    <row r="58" spans="2:31" x14ac:dyDescent="0.25">
      <c r="G58"/>
      <c r="H58">
        <v>473</v>
      </c>
      <c r="K58"/>
    </row>
    <row r="59" spans="2:31" x14ac:dyDescent="0.25">
      <c r="C59" s="55">
        <f t="shared" ref="C59:AE59" si="6">C23+C49+C57</f>
        <v>1285</v>
      </c>
      <c r="D59" s="55">
        <f t="shared" si="6"/>
        <v>884</v>
      </c>
      <c r="E59" s="55">
        <f t="shared" si="6"/>
        <v>685</v>
      </c>
      <c r="F59" s="55">
        <f t="shared" si="6"/>
        <v>359</v>
      </c>
      <c r="G59" s="55">
        <f t="shared" si="6"/>
        <v>1216</v>
      </c>
      <c r="H59" s="55">
        <f t="shared" si="6"/>
        <v>473</v>
      </c>
      <c r="I59" s="55">
        <f t="shared" si="6"/>
        <v>551</v>
      </c>
      <c r="J59" s="55">
        <f t="shared" si="6"/>
        <v>1266</v>
      </c>
      <c r="K59" s="55">
        <f t="shared" si="6"/>
        <v>954</v>
      </c>
      <c r="L59" s="55">
        <f t="shared" si="6"/>
        <v>457</v>
      </c>
      <c r="M59" s="55">
        <f t="shared" si="6"/>
        <v>686</v>
      </c>
      <c r="N59" s="55">
        <f t="shared" si="6"/>
        <v>857</v>
      </c>
      <c r="O59" s="55">
        <f t="shared" si="6"/>
        <v>865</v>
      </c>
      <c r="P59" s="55">
        <f t="shared" si="6"/>
        <v>546</v>
      </c>
      <c r="Q59" s="55">
        <f t="shared" si="6"/>
        <v>1274</v>
      </c>
      <c r="R59" s="55">
        <f t="shared" si="6"/>
        <v>1291</v>
      </c>
      <c r="S59" s="55">
        <f t="shared" si="6"/>
        <v>596</v>
      </c>
      <c r="T59" s="55">
        <f t="shared" si="6"/>
        <v>1219</v>
      </c>
      <c r="U59" s="55">
        <f t="shared" si="6"/>
        <v>389</v>
      </c>
      <c r="V59" s="55">
        <f t="shared" si="6"/>
        <v>549</v>
      </c>
      <c r="W59" s="55">
        <f t="shared" si="6"/>
        <v>639</v>
      </c>
      <c r="X59" s="55">
        <f t="shared" si="6"/>
        <v>135</v>
      </c>
      <c r="Y59" s="55">
        <f t="shared" si="6"/>
        <v>123</v>
      </c>
      <c r="Z59" s="55">
        <f t="shared" si="6"/>
        <v>448</v>
      </c>
      <c r="AA59" s="55">
        <f t="shared" si="6"/>
        <v>566</v>
      </c>
      <c r="AB59" s="55">
        <f t="shared" si="6"/>
        <v>1241</v>
      </c>
      <c r="AC59" s="55">
        <f t="shared" si="6"/>
        <v>750</v>
      </c>
      <c r="AD59" s="55">
        <f t="shared" si="6"/>
        <v>1150</v>
      </c>
      <c r="AE59" s="55">
        <f t="shared" si="6"/>
        <v>21434</v>
      </c>
    </row>
    <row r="60" spans="2:31" x14ac:dyDescent="0.25">
      <c r="C60" s="55"/>
      <c r="H60">
        <v>0</v>
      </c>
      <c r="J60" s="55"/>
      <c r="O60" s="55"/>
      <c r="Q60" s="55"/>
      <c r="T60" s="55"/>
      <c r="W60" s="55"/>
      <c r="X60" s="55"/>
    </row>
    <row r="61" spans="2:31" x14ac:dyDescent="0.25">
      <c r="C61" s="55">
        <v>251</v>
      </c>
      <c r="H61">
        <v>19</v>
      </c>
      <c r="J61" s="55">
        <v>259</v>
      </c>
      <c r="O61" s="55">
        <v>81</v>
      </c>
      <c r="Q61" s="55"/>
      <c r="T61" s="55"/>
      <c r="W61" s="55"/>
      <c r="X61" s="55"/>
    </row>
    <row r="62" spans="2:31" x14ac:dyDescent="0.25">
      <c r="C62" s="55">
        <v>8</v>
      </c>
      <c r="H62">
        <v>25</v>
      </c>
      <c r="J62" s="55">
        <v>10</v>
      </c>
      <c r="O62" s="55"/>
      <c r="Q62" s="55"/>
      <c r="T62" s="55"/>
      <c r="W62" s="55"/>
      <c r="X62" s="55">
        <v>13</v>
      </c>
    </row>
    <row r="63" spans="2:31" x14ac:dyDescent="0.25">
      <c r="C63" s="55">
        <v>75</v>
      </c>
      <c r="H63">
        <v>1</v>
      </c>
      <c r="J63" s="55">
        <v>25</v>
      </c>
      <c r="O63" s="55">
        <v>75</v>
      </c>
      <c r="Q63" s="55"/>
      <c r="T63" s="55">
        <v>75</v>
      </c>
      <c r="W63" s="55"/>
      <c r="X63" s="55">
        <v>7</v>
      </c>
    </row>
    <row r="64" spans="2:31" x14ac:dyDescent="0.25">
      <c r="C64" s="55">
        <v>3</v>
      </c>
      <c r="J64" s="55">
        <v>1</v>
      </c>
      <c r="O64" s="55">
        <v>3</v>
      </c>
      <c r="Q64" s="55"/>
      <c r="T64" s="55">
        <v>3</v>
      </c>
      <c r="W64" s="55"/>
      <c r="X64" s="55"/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1"/>
  <sheetViews>
    <sheetView workbookViewId="0">
      <pane xSplit="2" ySplit="2" topLeftCell="H3" activePane="bottomRight" state="frozen"/>
      <selection pane="topRight" activeCell="H1" sqref="H1"/>
      <selection pane="bottomLeft" activeCell="A3" sqref="A3"/>
      <selection pane="bottomRight" activeCell="AA13" sqref="AA13"/>
    </sheetView>
  </sheetViews>
  <sheetFormatPr defaultColWidth="8.5703125" defaultRowHeight="15" x14ac:dyDescent="0.25"/>
  <cols>
    <col min="1" max="1" width="3.85546875" customWidth="1"/>
    <col min="2" max="2" width="7.5703125" customWidth="1"/>
    <col min="3" max="3" width="5" customWidth="1"/>
    <col min="4" max="5" width="5.28515625" customWidth="1"/>
    <col min="6" max="6" width="5" customWidth="1"/>
    <col min="7" max="7" width="5" style="74" customWidth="1"/>
    <col min="8" max="9" width="4.42578125" customWidth="1"/>
    <col min="10" max="10" width="5.85546875" customWidth="1"/>
    <col min="11" max="11" width="5.42578125" style="80" customWidth="1"/>
    <col min="12" max="22" width="5.42578125" customWidth="1"/>
    <col min="23" max="23" width="4.42578125" customWidth="1"/>
    <col min="24" max="24" width="6.140625" customWidth="1"/>
    <col min="25" max="25" width="5.42578125" customWidth="1"/>
    <col min="26" max="27" width="4" customWidth="1"/>
    <col min="28" max="28" width="5" customWidth="1"/>
    <col min="29" max="29" width="4" customWidth="1"/>
    <col min="30" max="30" width="5" customWidth="1"/>
  </cols>
  <sheetData>
    <row r="1" spans="2:31" x14ac:dyDescent="0.25">
      <c r="B1" s="1363" t="s">
        <v>54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77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29</v>
      </c>
      <c r="D3" s="3">
        <v>34</v>
      </c>
      <c r="E3" s="3">
        <v>34</v>
      </c>
      <c r="F3" s="1365"/>
      <c r="G3" s="57">
        <v>32</v>
      </c>
      <c r="H3" s="3">
        <v>27</v>
      </c>
      <c r="I3" s="3">
        <v>32</v>
      </c>
      <c r="J3" s="3">
        <v>28</v>
      </c>
      <c r="K3" s="81">
        <v>26</v>
      </c>
      <c r="L3" s="3">
        <v>27</v>
      </c>
      <c r="M3" s="3">
        <v>29</v>
      </c>
      <c r="N3" s="3">
        <v>32</v>
      </c>
      <c r="O3" s="3">
        <v>33</v>
      </c>
      <c r="P3" s="3">
        <v>29</v>
      </c>
      <c r="Q3" s="3">
        <v>25</v>
      </c>
      <c r="R3" s="3">
        <v>32</v>
      </c>
      <c r="S3" s="3">
        <v>26</v>
      </c>
      <c r="T3" s="3">
        <v>32</v>
      </c>
      <c r="U3" s="3">
        <v>30</v>
      </c>
      <c r="V3" s="3">
        <v>31</v>
      </c>
      <c r="W3" s="3">
        <v>29</v>
      </c>
      <c r="X3" s="3">
        <v>10</v>
      </c>
      <c r="Y3" s="3">
        <v>13</v>
      </c>
      <c r="Z3" s="5">
        <v>28</v>
      </c>
      <c r="AA3" s="10">
        <v>35</v>
      </c>
      <c r="AB3" s="5">
        <v>32</v>
      </c>
      <c r="AC3" s="5">
        <v>29</v>
      </c>
      <c r="AD3" s="5">
        <v>34</v>
      </c>
      <c r="AE3" s="1366">
        <f>SUM(C3:AD7)</f>
        <v>2539</v>
      </c>
    </row>
    <row r="4" spans="2:31" x14ac:dyDescent="0.25">
      <c r="B4" s="8">
        <v>1</v>
      </c>
      <c r="C4" s="3">
        <v>28</v>
      </c>
      <c r="D4" s="3">
        <v>34</v>
      </c>
      <c r="E4" s="3">
        <v>30</v>
      </c>
      <c r="F4" s="1365"/>
      <c r="G4" s="57">
        <v>34</v>
      </c>
      <c r="H4" s="3">
        <v>26</v>
      </c>
      <c r="I4" s="3">
        <v>31</v>
      </c>
      <c r="J4" s="3">
        <v>30</v>
      </c>
      <c r="K4" s="81">
        <v>28</v>
      </c>
      <c r="L4" s="3">
        <v>28</v>
      </c>
      <c r="M4" s="3">
        <v>29</v>
      </c>
      <c r="N4" s="3">
        <v>32</v>
      </c>
      <c r="O4" s="3">
        <v>32</v>
      </c>
      <c r="P4" s="3">
        <v>28</v>
      </c>
      <c r="Q4" s="3">
        <v>32</v>
      </c>
      <c r="R4" s="3">
        <v>32</v>
      </c>
      <c r="S4" s="3">
        <v>26</v>
      </c>
      <c r="T4" s="3">
        <v>29</v>
      </c>
      <c r="U4" s="3"/>
      <c r="V4" s="3">
        <v>31</v>
      </c>
      <c r="W4" s="3">
        <v>24</v>
      </c>
      <c r="X4" s="3"/>
      <c r="Y4" s="3"/>
      <c r="Z4" s="5">
        <v>28</v>
      </c>
      <c r="AA4" s="10">
        <v>34</v>
      </c>
      <c r="AB4" s="5">
        <v>31</v>
      </c>
      <c r="AC4" s="5">
        <v>29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33</v>
      </c>
      <c r="E5" s="3">
        <v>30</v>
      </c>
      <c r="F5" s="1365"/>
      <c r="G5" s="57">
        <v>34</v>
      </c>
      <c r="H5" s="3"/>
      <c r="I5" s="3">
        <v>32</v>
      </c>
      <c r="J5" s="3">
        <v>29</v>
      </c>
      <c r="K5" s="81">
        <v>28</v>
      </c>
      <c r="L5" s="3"/>
      <c r="M5" s="3">
        <v>23</v>
      </c>
      <c r="N5" s="3">
        <v>36</v>
      </c>
      <c r="O5" s="3">
        <v>32</v>
      </c>
      <c r="P5" s="3">
        <v>26</v>
      </c>
      <c r="Q5" s="3">
        <v>31</v>
      </c>
      <c r="R5" s="3">
        <v>32</v>
      </c>
      <c r="S5" s="3">
        <v>26</v>
      </c>
      <c r="T5" s="3">
        <v>28</v>
      </c>
      <c r="U5" s="3"/>
      <c r="V5" s="3"/>
      <c r="W5" s="3">
        <v>25</v>
      </c>
      <c r="X5" s="3"/>
      <c r="Y5" s="3"/>
      <c r="Z5" s="5"/>
      <c r="AA5" s="10"/>
      <c r="AB5" s="5">
        <v>30</v>
      </c>
      <c r="AC5" s="5">
        <v>28</v>
      </c>
      <c r="AD5" s="5">
        <v>34</v>
      </c>
      <c r="AE5" s="1366"/>
    </row>
    <row r="6" spans="2:31" x14ac:dyDescent="0.25">
      <c r="B6" s="11">
        <v>1</v>
      </c>
      <c r="C6" s="3">
        <v>30</v>
      </c>
      <c r="D6" s="12">
        <v>28</v>
      </c>
      <c r="E6" s="12"/>
      <c r="F6" s="1365"/>
      <c r="G6" s="57">
        <v>35</v>
      </c>
      <c r="H6" s="12"/>
      <c r="I6" s="12"/>
      <c r="J6" s="12">
        <v>29</v>
      </c>
      <c r="K6" s="82">
        <v>25</v>
      </c>
      <c r="L6" s="12"/>
      <c r="M6" s="12"/>
      <c r="N6" s="12"/>
      <c r="O6" s="12"/>
      <c r="P6" s="12"/>
      <c r="Q6" s="12">
        <v>29</v>
      </c>
      <c r="R6" s="12">
        <v>32</v>
      </c>
      <c r="S6" s="12"/>
      <c r="T6" s="12">
        <v>29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31</v>
      </c>
      <c r="AE6" s="1366"/>
    </row>
    <row r="7" spans="2:31" x14ac:dyDescent="0.25">
      <c r="B7" s="15">
        <v>1</v>
      </c>
      <c r="C7" s="3">
        <v>30</v>
      </c>
      <c r="D7" s="16"/>
      <c r="E7" s="16"/>
      <c r="F7" s="1365"/>
      <c r="G7" s="58"/>
      <c r="H7" s="16"/>
      <c r="I7" s="16"/>
      <c r="J7" s="16">
        <v>28</v>
      </c>
      <c r="K7" s="9"/>
      <c r="L7" s="16"/>
      <c r="M7" s="16"/>
      <c r="N7" s="16"/>
      <c r="O7" s="16"/>
      <c r="P7" s="16"/>
      <c r="Q7" s="16">
        <v>26</v>
      </c>
      <c r="R7" s="46">
        <v>32</v>
      </c>
      <c r="S7" s="16"/>
      <c r="T7" s="16">
        <v>26</v>
      </c>
      <c r="U7" s="16"/>
      <c r="V7" s="16"/>
      <c r="W7" s="16"/>
      <c r="X7" s="16"/>
      <c r="Y7" s="16"/>
      <c r="Z7" s="17"/>
      <c r="AA7" s="18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26</v>
      </c>
      <c r="F8" s="1367"/>
      <c r="G8" s="59">
        <v>35</v>
      </c>
      <c r="H8" s="20">
        <v>30</v>
      </c>
      <c r="I8" s="92">
        <v>27</v>
      </c>
      <c r="J8" s="20">
        <v>27</v>
      </c>
      <c r="K8" s="83">
        <v>28</v>
      </c>
      <c r="L8" s="20">
        <v>20</v>
      </c>
      <c r="M8" s="20">
        <v>26</v>
      </c>
      <c r="N8" s="20">
        <v>32</v>
      </c>
      <c r="O8" s="20">
        <v>27</v>
      </c>
      <c r="P8" s="20">
        <v>26</v>
      </c>
      <c r="Q8" s="20">
        <v>26</v>
      </c>
      <c r="R8" s="20">
        <v>30</v>
      </c>
      <c r="S8" s="20">
        <v>29</v>
      </c>
      <c r="T8" s="20">
        <v>29</v>
      </c>
      <c r="U8" s="20">
        <v>33</v>
      </c>
      <c r="V8" s="20">
        <v>28</v>
      </c>
      <c r="W8" s="20">
        <v>24</v>
      </c>
      <c r="X8" s="20">
        <v>12</v>
      </c>
      <c r="Y8" s="20">
        <v>11</v>
      </c>
      <c r="Z8" s="21">
        <v>26</v>
      </c>
      <c r="AA8" s="21">
        <v>31</v>
      </c>
      <c r="AB8" s="21">
        <v>30</v>
      </c>
      <c r="AC8" s="21">
        <v>25</v>
      </c>
      <c r="AD8" s="21">
        <v>32</v>
      </c>
      <c r="AE8" s="1368">
        <f>SUM(C8:AD12)</f>
        <v>2244</v>
      </c>
    </row>
    <row r="9" spans="2:31" x14ac:dyDescent="0.25">
      <c r="B9" s="22">
        <v>2</v>
      </c>
      <c r="C9" s="23">
        <v>31</v>
      </c>
      <c r="D9" s="23">
        <v>28</v>
      </c>
      <c r="E9" s="23">
        <v>29</v>
      </c>
      <c r="F9" s="1367"/>
      <c r="G9" s="60">
        <v>35</v>
      </c>
      <c r="H9" s="23">
        <v>31</v>
      </c>
      <c r="I9" s="93">
        <v>27</v>
      </c>
      <c r="J9" s="23">
        <v>26</v>
      </c>
      <c r="K9" s="35">
        <v>27</v>
      </c>
      <c r="L9" s="23">
        <v>17</v>
      </c>
      <c r="M9" s="23">
        <v>28</v>
      </c>
      <c r="N9" s="23">
        <v>30</v>
      </c>
      <c r="O9" s="23">
        <v>23</v>
      </c>
      <c r="P9" s="23">
        <v>28</v>
      </c>
      <c r="Q9" s="23">
        <v>25</v>
      </c>
      <c r="R9" s="23">
        <v>29</v>
      </c>
      <c r="S9" s="23">
        <v>28</v>
      </c>
      <c r="T9" s="23">
        <v>32</v>
      </c>
      <c r="U9" s="23"/>
      <c r="V9" s="23">
        <v>28</v>
      </c>
      <c r="W9" s="23">
        <v>25</v>
      </c>
      <c r="X9" s="23">
        <v>11</v>
      </c>
      <c r="Y9" s="23"/>
      <c r="Z9" s="24">
        <v>28</v>
      </c>
      <c r="AA9" s="24">
        <v>33</v>
      </c>
      <c r="AB9" s="24">
        <v>31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32</v>
      </c>
      <c r="D10" s="23">
        <v>28</v>
      </c>
      <c r="E10" s="23">
        <v>24</v>
      </c>
      <c r="F10" s="1367"/>
      <c r="G10" s="60">
        <v>34</v>
      </c>
      <c r="H10" s="23"/>
      <c r="I10" s="23"/>
      <c r="J10" s="23">
        <v>30</v>
      </c>
      <c r="K10" s="35">
        <v>29</v>
      </c>
      <c r="L10" s="23"/>
      <c r="M10" s="23">
        <v>17</v>
      </c>
      <c r="N10" s="23">
        <v>29</v>
      </c>
      <c r="O10" s="23">
        <v>28</v>
      </c>
      <c r="P10" s="23"/>
      <c r="Q10" s="23">
        <v>30</v>
      </c>
      <c r="R10" s="23">
        <v>30</v>
      </c>
      <c r="S10" s="23"/>
      <c r="T10" s="23">
        <v>31</v>
      </c>
      <c r="U10" s="23"/>
      <c r="V10" s="23"/>
      <c r="W10" s="23">
        <v>21</v>
      </c>
      <c r="X10" s="23"/>
      <c r="Y10" s="23"/>
      <c r="Z10" s="24"/>
      <c r="AA10" s="24"/>
      <c r="AB10" s="24">
        <v>27</v>
      </c>
      <c r="AC10" s="24">
        <v>25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26</v>
      </c>
      <c r="H11" s="23"/>
      <c r="I11" s="23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27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26"/>
      <c r="J12" s="26">
        <v>25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26</v>
      </c>
      <c r="U12" s="26"/>
      <c r="V12" s="26"/>
      <c r="W12" s="26"/>
      <c r="X12" s="26"/>
      <c r="Y12" s="26">
        <v>5</v>
      </c>
      <c r="Z12" s="27"/>
      <c r="AA12" s="27"/>
      <c r="AB12" s="27">
        <v>26</v>
      </c>
      <c r="AC12" s="27"/>
      <c r="AD12" s="27"/>
      <c r="AE12" s="1368"/>
    </row>
    <row r="13" spans="2:31" x14ac:dyDescent="0.25">
      <c r="B13" s="28">
        <v>3</v>
      </c>
      <c r="C13" s="29">
        <v>31</v>
      </c>
      <c r="D13" s="29">
        <v>32</v>
      </c>
      <c r="E13" s="29">
        <v>26</v>
      </c>
      <c r="F13" s="1367"/>
      <c r="G13" s="68">
        <v>31</v>
      </c>
      <c r="H13" s="29">
        <v>27</v>
      </c>
      <c r="I13" s="94">
        <v>29</v>
      </c>
      <c r="J13" s="29">
        <v>28</v>
      </c>
      <c r="K13" s="84">
        <v>30</v>
      </c>
      <c r="L13" s="29">
        <v>25</v>
      </c>
      <c r="M13" s="29">
        <v>30</v>
      </c>
      <c r="N13" s="29">
        <v>30</v>
      </c>
      <c r="O13" s="29">
        <v>26</v>
      </c>
      <c r="P13" s="29">
        <v>22</v>
      </c>
      <c r="Q13" s="29">
        <v>32</v>
      </c>
      <c r="R13" s="29">
        <v>28</v>
      </c>
      <c r="S13" s="29">
        <v>28</v>
      </c>
      <c r="T13" s="29">
        <v>27</v>
      </c>
      <c r="U13" s="29">
        <v>29</v>
      </c>
      <c r="V13" s="29">
        <v>29</v>
      </c>
      <c r="W13" s="29">
        <v>27</v>
      </c>
      <c r="X13" s="29">
        <v>14</v>
      </c>
      <c r="Y13" s="29">
        <v>7</v>
      </c>
      <c r="Z13" s="30">
        <v>21</v>
      </c>
      <c r="AA13" s="31">
        <v>20</v>
      </c>
      <c r="AB13" s="32">
        <v>25</v>
      </c>
      <c r="AC13" s="32">
        <v>25</v>
      </c>
      <c r="AD13" s="32">
        <v>31</v>
      </c>
      <c r="AE13" s="1370">
        <f>SUM(C13:AD17)</f>
        <v>2118</v>
      </c>
    </row>
    <row r="14" spans="2:31" x14ac:dyDescent="0.25">
      <c r="B14" s="8">
        <v>3</v>
      </c>
      <c r="C14" s="3">
        <v>31</v>
      </c>
      <c r="D14" s="3">
        <v>34</v>
      </c>
      <c r="E14" s="3">
        <v>27</v>
      </c>
      <c r="F14" s="1367"/>
      <c r="G14" s="57">
        <v>28</v>
      </c>
      <c r="H14" s="3">
        <v>27</v>
      </c>
      <c r="I14" s="95">
        <v>28</v>
      </c>
      <c r="J14" s="3">
        <v>27</v>
      </c>
      <c r="K14" s="81">
        <v>28</v>
      </c>
      <c r="L14" s="3">
        <v>24</v>
      </c>
      <c r="M14" s="3">
        <v>28</v>
      </c>
      <c r="N14" s="3">
        <v>30</v>
      </c>
      <c r="O14" s="3">
        <v>26</v>
      </c>
      <c r="P14" s="3">
        <v>17</v>
      </c>
      <c r="Q14" s="3">
        <v>27</v>
      </c>
      <c r="R14" s="3">
        <v>29</v>
      </c>
      <c r="S14" s="3">
        <v>29</v>
      </c>
      <c r="T14" s="3">
        <v>26</v>
      </c>
      <c r="U14" s="3">
        <v>25</v>
      </c>
      <c r="V14" s="3">
        <v>30</v>
      </c>
      <c r="W14" s="3">
        <v>25</v>
      </c>
      <c r="X14" s="3">
        <v>6</v>
      </c>
      <c r="Y14" s="3"/>
      <c r="Z14" s="5">
        <v>29</v>
      </c>
      <c r="AA14" s="10">
        <v>26</v>
      </c>
      <c r="AB14" s="5">
        <v>27</v>
      </c>
      <c r="AC14" s="5">
        <v>25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27</v>
      </c>
      <c r="F15" s="1367"/>
      <c r="G15" s="57">
        <v>29</v>
      </c>
      <c r="H15" s="3"/>
      <c r="I15" s="3"/>
      <c r="J15" s="3">
        <v>30</v>
      </c>
      <c r="K15" s="81">
        <v>30</v>
      </c>
      <c r="L15" s="3"/>
      <c r="M15" s="3"/>
      <c r="N15" s="3">
        <v>30</v>
      </c>
      <c r="O15" s="3">
        <v>26</v>
      </c>
      <c r="P15" s="3"/>
      <c r="Q15" s="3">
        <v>29</v>
      </c>
      <c r="R15" s="3">
        <v>28</v>
      </c>
      <c r="S15" s="3"/>
      <c r="T15" s="3">
        <v>25</v>
      </c>
      <c r="U15" s="3"/>
      <c r="V15" s="3"/>
      <c r="W15" s="3">
        <v>27</v>
      </c>
      <c r="X15" s="3"/>
      <c r="Y15" s="3"/>
      <c r="Z15" s="5"/>
      <c r="AA15" s="10"/>
      <c r="AB15" s="5">
        <v>29</v>
      </c>
      <c r="AC15" s="5">
        <v>26</v>
      </c>
      <c r="AD15" s="5">
        <v>26</v>
      </c>
      <c r="AE15" s="1370"/>
    </row>
    <row r="16" spans="2:31" x14ac:dyDescent="0.25">
      <c r="B16" s="8">
        <v>3</v>
      </c>
      <c r="C16" s="3">
        <v>25</v>
      </c>
      <c r="D16" s="3"/>
      <c r="E16" s="3"/>
      <c r="F16" s="1367"/>
      <c r="G16" s="57">
        <v>24</v>
      </c>
      <c r="H16" s="3"/>
      <c r="I16" s="3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3">
        <v>25</v>
      </c>
      <c r="U16" s="3"/>
      <c r="V16" s="3"/>
      <c r="W16" s="3"/>
      <c r="X16" s="3"/>
      <c r="Y16" s="3"/>
      <c r="Z16" s="5"/>
      <c r="AA16" s="10"/>
      <c r="AB16" s="5">
        <v>26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26</v>
      </c>
      <c r="H17" s="16"/>
      <c r="I17" s="16"/>
      <c r="J17" s="16">
        <v>28</v>
      </c>
      <c r="K17" s="9"/>
      <c r="L17" s="16"/>
      <c r="M17" s="16"/>
      <c r="N17" s="16"/>
      <c r="O17" s="16"/>
      <c r="P17" s="16"/>
      <c r="Q17" s="16"/>
      <c r="R17" s="46"/>
      <c r="S17" s="16"/>
      <c r="T17" s="16">
        <v>25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31</v>
      </c>
      <c r="E18" s="20">
        <v>31</v>
      </c>
      <c r="F18" s="1367"/>
      <c r="G18" s="59">
        <v>29</v>
      </c>
      <c r="H18" s="20">
        <v>20</v>
      </c>
      <c r="I18" s="92">
        <v>31</v>
      </c>
      <c r="J18" s="20">
        <v>27</v>
      </c>
      <c r="K18" s="83">
        <v>30</v>
      </c>
      <c r="L18" s="20">
        <v>25</v>
      </c>
      <c r="M18" s="20">
        <v>25</v>
      </c>
      <c r="N18" s="20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30</v>
      </c>
      <c r="U18" s="20">
        <v>32</v>
      </c>
      <c r="V18" s="20">
        <v>26</v>
      </c>
      <c r="W18" s="20">
        <v>27</v>
      </c>
      <c r="X18" s="20">
        <v>8</v>
      </c>
      <c r="Y18" s="20">
        <v>5</v>
      </c>
      <c r="Z18" s="21">
        <v>21</v>
      </c>
      <c r="AA18" s="21">
        <v>29</v>
      </c>
      <c r="AB18" s="21">
        <v>29</v>
      </c>
      <c r="AC18" s="33">
        <v>26</v>
      </c>
      <c r="AD18" s="21">
        <v>32</v>
      </c>
      <c r="AE18" s="1368">
        <f>SUM(C18:AD22)</f>
        <v>2211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28</v>
      </c>
      <c r="H19" s="23">
        <v>28</v>
      </c>
      <c r="I19" s="93">
        <v>29</v>
      </c>
      <c r="J19" s="23">
        <v>29</v>
      </c>
      <c r="K19" s="35">
        <v>30</v>
      </c>
      <c r="L19" s="23">
        <v>24</v>
      </c>
      <c r="M19" s="23">
        <v>25</v>
      </c>
      <c r="N19" s="23">
        <v>27</v>
      </c>
      <c r="O19" s="23">
        <v>30</v>
      </c>
      <c r="P19" s="23">
        <v>31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6</v>
      </c>
      <c r="Z19" s="24">
        <v>28</v>
      </c>
      <c r="AA19" s="24">
        <v>28</v>
      </c>
      <c r="AB19" s="24">
        <v>29</v>
      </c>
      <c r="AC19" s="34">
        <v>25</v>
      </c>
      <c r="AD19" s="24">
        <v>31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31</v>
      </c>
      <c r="F20" s="1367"/>
      <c r="G20" s="60">
        <v>29</v>
      </c>
      <c r="H20" s="23"/>
      <c r="I20" s="23"/>
      <c r="J20" s="23">
        <v>27</v>
      </c>
      <c r="K20" s="35">
        <v>30</v>
      </c>
      <c r="L20" s="23"/>
      <c r="M20" s="23">
        <v>26</v>
      </c>
      <c r="N20" s="23">
        <v>29</v>
      </c>
      <c r="O20" s="23">
        <v>33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28</v>
      </c>
      <c r="H21" s="23"/>
      <c r="I21" s="23"/>
      <c r="J21" s="23">
        <v>28</v>
      </c>
      <c r="K21" s="35"/>
      <c r="L21" s="23"/>
      <c r="M21" s="23"/>
      <c r="N21" s="23"/>
      <c r="O21" s="23"/>
      <c r="P21" s="23"/>
      <c r="Q21" s="23">
        <v>29</v>
      </c>
      <c r="R21" s="23">
        <v>31</v>
      </c>
      <c r="S21" s="23"/>
      <c r="T21" s="23">
        <v>30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26"/>
      <c r="J22" s="26"/>
      <c r="K22" s="36"/>
      <c r="L22" s="26"/>
      <c r="M22" s="26"/>
      <c r="N22" s="26"/>
      <c r="O22" s="26"/>
      <c r="P22" s="26"/>
      <c r="Q22" s="26">
        <v>29</v>
      </c>
      <c r="R22" s="89">
        <v>31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518</v>
      </c>
      <c r="D23" s="38">
        <f t="shared" si="0"/>
        <v>410</v>
      </c>
      <c r="E23" s="38">
        <f t="shared" si="0"/>
        <v>346</v>
      </c>
      <c r="F23" s="38">
        <f t="shared" si="0"/>
        <v>0</v>
      </c>
      <c r="G23" s="75">
        <f t="shared" si="0"/>
        <v>545</v>
      </c>
      <c r="H23" s="38">
        <f t="shared" si="0"/>
        <v>216</v>
      </c>
      <c r="I23" s="38">
        <f t="shared" si="0"/>
        <v>266</v>
      </c>
      <c r="J23" s="38">
        <f t="shared" si="0"/>
        <v>527</v>
      </c>
      <c r="K23" s="38">
        <f t="shared" si="0"/>
        <v>369</v>
      </c>
      <c r="L23" s="38">
        <f t="shared" si="0"/>
        <v>190</v>
      </c>
      <c r="M23" s="38">
        <f t="shared" si="0"/>
        <v>286</v>
      </c>
      <c r="N23" s="38">
        <f t="shared" si="0"/>
        <v>368</v>
      </c>
      <c r="O23" s="38">
        <v>346</v>
      </c>
      <c r="P23" s="38">
        <f t="shared" ref="P23:AE23" si="1">SUM(P3:P22)</f>
        <v>238</v>
      </c>
      <c r="Q23" s="38">
        <f t="shared" si="1"/>
        <v>548</v>
      </c>
      <c r="R23" s="38">
        <f t="shared" si="1"/>
        <v>580</v>
      </c>
      <c r="S23" s="38">
        <f t="shared" si="1"/>
        <v>248</v>
      </c>
      <c r="T23" s="38">
        <f t="shared" si="1"/>
        <v>540</v>
      </c>
      <c r="U23" s="38">
        <f t="shared" si="1"/>
        <v>149</v>
      </c>
      <c r="V23" s="38">
        <f t="shared" si="1"/>
        <v>228</v>
      </c>
      <c r="W23" s="38">
        <f t="shared" si="1"/>
        <v>304</v>
      </c>
      <c r="X23" s="38">
        <f t="shared" si="1"/>
        <v>61</v>
      </c>
      <c r="Y23" s="38">
        <f t="shared" si="1"/>
        <v>47</v>
      </c>
      <c r="Z23" s="38">
        <f t="shared" si="1"/>
        <v>209</v>
      </c>
      <c r="AA23" s="38">
        <f t="shared" si="1"/>
        <v>236</v>
      </c>
      <c r="AB23" s="38">
        <f t="shared" si="1"/>
        <v>521</v>
      </c>
      <c r="AC23" s="38">
        <f t="shared" si="1"/>
        <v>314</v>
      </c>
      <c r="AD23" s="38">
        <f t="shared" si="1"/>
        <v>502</v>
      </c>
      <c r="AE23" s="38">
        <f t="shared" si="1"/>
        <v>9112</v>
      </c>
    </row>
    <row r="24" spans="2:31" x14ac:dyDescent="0.25">
      <c r="B24" s="28">
        <v>5</v>
      </c>
      <c r="C24" s="29">
        <v>29</v>
      </c>
      <c r="D24" s="29">
        <v>31</v>
      </c>
      <c r="E24" s="29">
        <v>28</v>
      </c>
      <c r="F24" s="1371"/>
      <c r="G24" s="57">
        <v>28</v>
      </c>
      <c r="H24" s="29">
        <v>19</v>
      </c>
      <c r="I24" s="94">
        <v>26</v>
      </c>
      <c r="J24" s="29">
        <v>25</v>
      </c>
      <c r="K24" s="84">
        <v>29</v>
      </c>
      <c r="L24" s="29">
        <v>25</v>
      </c>
      <c r="M24" s="29">
        <v>25</v>
      </c>
      <c r="N24" s="29">
        <v>31</v>
      </c>
      <c r="O24" s="29">
        <v>28</v>
      </c>
      <c r="P24" s="29">
        <v>26</v>
      </c>
      <c r="Q24" s="29">
        <v>29</v>
      </c>
      <c r="R24" s="29">
        <v>28</v>
      </c>
      <c r="S24" s="29">
        <v>27</v>
      </c>
      <c r="T24" s="29">
        <v>31</v>
      </c>
      <c r="U24" s="29">
        <v>24</v>
      </c>
      <c r="V24" s="29">
        <v>28</v>
      </c>
      <c r="W24" s="29">
        <v>30</v>
      </c>
      <c r="X24" s="29">
        <v>13</v>
      </c>
      <c r="Y24" s="29">
        <v>8</v>
      </c>
      <c r="Z24" s="32">
        <v>28</v>
      </c>
      <c r="AA24" s="31">
        <v>30</v>
      </c>
      <c r="AB24" s="32">
        <v>27</v>
      </c>
      <c r="AC24" s="32">
        <v>24</v>
      </c>
      <c r="AD24" s="5">
        <v>33</v>
      </c>
      <c r="AE24" s="39"/>
    </row>
    <row r="25" spans="2:31" x14ac:dyDescent="0.25">
      <c r="B25" s="8">
        <v>5</v>
      </c>
      <c r="C25" s="3">
        <v>32</v>
      </c>
      <c r="D25" s="3">
        <v>29</v>
      </c>
      <c r="E25" s="3">
        <v>27</v>
      </c>
      <c r="F25" s="1371"/>
      <c r="G25" s="57">
        <v>28</v>
      </c>
      <c r="H25" s="3">
        <v>20</v>
      </c>
      <c r="I25" s="95">
        <v>27</v>
      </c>
      <c r="J25" s="3">
        <v>27</v>
      </c>
      <c r="K25" s="81">
        <v>28</v>
      </c>
      <c r="L25" s="3">
        <v>19</v>
      </c>
      <c r="M25" s="3">
        <v>26</v>
      </c>
      <c r="N25" s="3">
        <v>32</v>
      </c>
      <c r="O25" s="3">
        <v>26</v>
      </c>
      <c r="P25" s="3">
        <v>27</v>
      </c>
      <c r="Q25" s="3">
        <v>29</v>
      </c>
      <c r="R25" s="3">
        <v>28</v>
      </c>
      <c r="S25" s="3">
        <v>27</v>
      </c>
      <c r="T25" s="3">
        <v>32</v>
      </c>
      <c r="U25" s="3">
        <v>25</v>
      </c>
      <c r="V25" s="3">
        <v>27</v>
      </c>
      <c r="W25" s="3">
        <v>29</v>
      </c>
      <c r="X25" s="3"/>
      <c r="Y25" s="3"/>
      <c r="Z25" s="5">
        <v>29</v>
      </c>
      <c r="AA25" s="10">
        <v>29</v>
      </c>
      <c r="AB25" s="5">
        <v>25</v>
      </c>
      <c r="AC25" s="5">
        <v>26</v>
      </c>
      <c r="AD25" s="5">
        <v>32</v>
      </c>
      <c r="AE25" s="39"/>
    </row>
    <row r="26" spans="2:31" x14ac:dyDescent="0.25">
      <c r="B26" s="8">
        <v>5</v>
      </c>
      <c r="C26" s="3">
        <v>23</v>
      </c>
      <c r="D26" s="3">
        <v>29</v>
      </c>
      <c r="E26" s="3"/>
      <c r="F26" s="1371"/>
      <c r="G26" s="57">
        <v>28</v>
      </c>
      <c r="H26" s="3"/>
      <c r="I26" s="3"/>
      <c r="J26" s="3">
        <v>26</v>
      </c>
      <c r="K26" s="81">
        <v>27</v>
      </c>
      <c r="L26" s="3"/>
      <c r="M26" s="3">
        <v>24</v>
      </c>
      <c r="N26" s="3">
        <v>26</v>
      </c>
      <c r="O26" s="3">
        <v>25</v>
      </c>
      <c r="P26" s="3"/>
      <c r="Q26" s="3">
        <v>29</v>
      </c>
      <c r="R26" s="3">
        <v>27</v>
      </c>
      <c r="S26" s="3"/>
      <c r="T26" s="3">
        <v>30</v>
      </c>
      <c r="U26" s="3"/>
      <c r="V26" s="3"/>
      <c r="W26" s="3">
        <v>24</v>
      </c>
      <c r="X26" s="3"/>
      <c r="Y26" s="3"/>
      <c r="Z26" s="5"/>
      <c r="AA26" s="10"/>
      <c r="AB26" s="5">
        <v>20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28</v>
      </c>
      <c r="D27" s="12">
        <v>26</v>
      </c>
      <c r="E27" s="12"/>
      <c r="F27" s="1371"/>
      <c r="G27" s="57">
        <v>25</v>
      </c>
      <c r="H27" s="12"/>
      <c r="I27" s="12"/>
      <c r="J27" s="12">
        <v>25</v>
      </c>
      <c r="K27" s="82"/>
      <c r="L27" s="12"/>
      <c r="M27" s="12"/>
      <c r="N27" s="12"/>
      <c r="O27" s="12"/>
      <c r="P27" s="12"/>
      <c r="Q27" s="12">
        <v>31</v>
      </c>
      <c r="R27" s="12">
        <v>28</v>
      </c>
      <c r="S27" s="12"/>
      <c r="T27" s="12">
        <v>29</v>
      </c>
      <c r="U27" s="12"/>
      <c r="V27" s="12"/>
      <c r="W27" s="12"/>
      <c r="X27" s="12"/>
      <c r="Y27" s="12"/>
      <c r="Z27" s="13"/>
      <c r="AA27" s="14"/>
      <c r="AB27" s="13">
        <v>25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26</v>
      </c>
      <c r="H28" s="16"/>
      <c r="I28" s="16"/>
      <c r="J28" s="16">
        <v>25</v>
      </c>
      <c r="K28" s="9"/>
      <c r="L28" s="16"/>
      <c r="M28" s="16"/>
      <c r="N28" s="16"/>
      <c r="O28" s="16"/>
      <c r="P28" s="16"/>
      <c r="Q28" s="16">
        <v>29</v>
      </c>
      <c r="R28" s="46">
        <v>25</v>
      </c>
      <c r="S28" s="16"/>
      <c r="T28" s="16"/>
      <c r="U28" s="16"/>
      <c r="V28" s="16"/>
      <c r="W28" s="16"/>
      <c r="X28" s="16"/>
      <c r="Y28" s="16">
        <v>7</v>
      </c>
      <c r="Z28" s="17"/>
      <c r="AA28" s="18"/>
      <c r="AB28" s="17">
        <v>25</v>
      </c>
      <c r="AC28" s="17"/>
      <c r="AD28" s="40"/>
      <c r="AE28" s="41">
        <f>SUM(C24:AD28)</f>
        <v>2202</v>
      </c>
    </row>
    <row r="29" spans="2:31" x14ac:dyDescent="0.25">
      <c r="B29" s="19">
        <v>6</v>
      </c>
      <c r="C29" s="20">
        <v>28</v>
      </c>
      <c r="D29" s="20">
        <v>30</v>
      </c>
      <c r="E29" s="20">
        <v>28</v>
      </c>
      <c r="F29" s="1367"/>
      <c r="G29" s="59">
        <v>30</v>
      </c>
      <c r="H29" s="20">
        <v>27</v>
      </c>
      <c r="I29" s="92">
        <v>26</v>
      </c>
      <c r="J29" s="20">
        <v>25</v>
      </c>
      <c r="K29" s="83">
        <v>28</v>
      </c>
      <c r="L29" s="20">
        <v>17</v>
      </c>
      <c r="M29" s="20">
        <v>24</v>
      </c>
      <c r="N29" s="20">
        <v>29</v>
      </c>
      <c r="O29" s="20">
        <v>25</v>
      </c>
      <c r="P29" s="20">
        <v>26</v>
      </c>
      <c r="Q29" s="20">
        <v>29</v>
      </c>
      <c r="R29" s="20">
        <v>25</v>
      </c>
      <c r="S29" s="20">
        <v>26</v>
      </c>
      <c r="T29" s="20">
        <v>28</v>
      </c>
      <c r="U29" s="20">
        <v>32</v>
      </c>
      <c r="V29" s="20">
        <v>25</v>
      </c>
      <c r="W29" s="20">
        <v>28</v>
      </c>
      <c r="X29" s="20">
        <v>13</v>
      </c>
      <c r="Y29" s="20">
        <v>12</v>
      </c>
      <c r="Z29" s="21">
        <v>25</v>
      </c>
      <c r="AA29" s="21">
        <v>31</v>
      </c>
      <c r="AB29" s="21">
        <v>27</v>
      </c>
      <c r="AC29" s="21">
        <v>25</v>
      </c>
      <c r="AD29" s="21">
        <v>28</v>
      </c>
      <c r="AE29" s="42"/>
    </row>
    <row r="30" spans="2:31" x14ac:dyDescent="0.25">
      <c r="B30" s="22">
        <v>6</v>
      </c>
      <c r="C30" s="23">
        <v>30</v>
      </c>
      <c r="D30" s="23">
        <v>24</v>
      </c>
      <c r="E30" s="23">
        <v>28</v>
      </c>
      <c r="F30" s="1367"/>
      <c r="G30" s="60">
        <v>30</v>
      </c>
      <c r="H30" s="23">
        <v>26</v>
      </c>
      <c r="I30" s="93">
        <v>23</v>
      </c>
      <c r="J30" s="23">
        <v>25</v>
      </c>
      <c r="K30" s="35">
        <v>27</v>
      </c>
      <c r="L30" s="23">
        <v>16</v>
      </c>
      <c r="M30" s="23">
        <v>26</v>
      </c>
      <c r="N30" s="23">
        <v>29</v>
      </c>
      <c r="O30" s="23">
        <v>28</v>
      </c>
      <c r="P30" s="23">
        <v>24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25</v>
      </c>
      <c r="W30" s="23">
        <v>25</v>
      </c>
      <c r="X30" s="23"/>
      <c r="Y30" s="23"/>
      <c r="Z30" s="24">
        <v>25</v>
      </c>
      <c r="AA30" s="24">
        <v>30</v>
      </c>
      <c r="AB30" s="24">
        <v>25</v>
      </c>
      <c r="AC30" s="24">
        <v>26</v>
      </c>
      <c r="AD30" s="24">
        <v>27</v>
      </c>
      <c r="AE30" s="42"/>
    </row>
    <row r="31" spans="2:31" x14ac:dyDescent="0.25">
      <c r="B31" s="22">
        <v>6</v>
      </c>
      <c r="C31" s="23">
        <v>25</v>
      </c>
      <c r="D31" s="23">
        <v>22</v>
      </c>
      <c r="E31" s="23"/>
      <c r="F31" s="1367"/>
      <c r="G31" s="60">
        <v>30</v>
      </c>
      <c r="H31" s="23"/>
      <c r="I31" s="23"/>
      <c r="J31" s="23">
        <v>27</v>
      </c>
      <c r="K31" s="35">
        <v>26</v>
      </c>
      <c r="L31" s="23"/>
      <c r="M31" s="23">
        <v>26</v>
      </c>
      <c r="N31" s="23">
        <v>25</v>
      </c>
      <c r="O31" s="23">
        <v>28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15</v>
      </c>
      <c r="W31" s="23">
        <v>24</v>
      </c>
      <c r="X31" s="23"/>
      <c r="Y31" s="23"/>
      <c r="Z31" s="24"/>
      <c r="AA31" s="24"/>
      <c r="AB31" s="24">
        <v>26</v>
      </c>
      <c r="AC31" s="24">
        <v>25</v>
      </c>
      <c r="AD31" s="24">
        <v>29</v>
      </c>
      <c r="AE31" s="42"/>
    </row>
    <row r="32" spans="2:31" x14ac:dyDescent="0.25">
      <c r="B32" s="22">
        <v>6</v>
      </c>
      <c r="C32" s="23">
        <v>31</v>
      </c>
      <c r="D32" s="23">
        <v>23</v>
      </c>
      <c r="E32" s="23"/>
      <c r="F32" s="1367"/>
      <c r="G32" s="66">
        <v>29</v>
      </c>
      <c r="H32" s="23"/>
      <c r="I32" s="23"/>
      <c r="J32" s="23">
        <v>25</v>
      </c>
      <c r="K32" s="35">
        <v>26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27</v>
      </c>
      <c r="AC32" s="24"/>
      <c r="AD32" s="24">
        <v>27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26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26</v>
      </c>
      <c r="AC33" s="27"/>
      <c r="AD33" s="27"/>
      <c r="AE33" s="43">
        <f>SUM(C29:AD33)</f>
        <v>2143</v>
      </c>
    </row>
    <row r="34" spans="2:31" x14ac:dyDescent="0.25">
      <c r="B34" s="28">
        <v>7</v>
      </c>
      <c r="C34" s="29">
        <v>29</v>
      </c>
      <c r="D34" s="29">
        <v>30</v>
      </c>
      <c r="E34" s="29">
        <v>26</v>
      </c>
      <c r="F34" s="29">
        <v>26</v>
      </c>
      <c r="G34" s="62">
        <v>30</v>
      </c>
      <c r="H34" s="29">
        <v>21</v>
      </c>
      <c r="I34" s="96">
        <v>30</v>
      </c>
      <c r="J34" s="29">
        <v>28</v>
      </c>
      <c r="K34" s="84">
        <v>28</v>
      </c>
      <c r="L34" s="29">
        <v>23</v>
      </c>
      <c r="M34" s="29">
        <v>23</v>
      </c>
      <c r="N34" s="29">
        <v>30</v>
      </c>
      <c r="O34" s="29">
        <v>25</v>
      </c>
      <c r="P34" s="29">
        <v>33</v>
      </c>
      <c r="Q34" s="29">
        <v>30</v>
      </c>
      <c r="R34" s="29">
        <v>32</v>
      </c>
      <c r="S34" s="29">
        <v>26</v>
      </c>
      <c r="T34" s="29">
        <v>32</v>
      </c>
      <c r="U34" s="29">
        <v>27</v>
      </c>
      <c r="V34" s="29">
        <v>24</v>
      </c>
      <c r="W34" s="29">
        <v>22</v>
      </c>
      <c r="X34" s="29">
        <v>10</v>
      </c>
      <c r="Y34" s="29">
        <v>11</v>
      </c>
      <c r="Z34" s="32">
        <v>26</v>
      </c>
      <c r="AA34" s="31">
        <v>20</v>
      </c>
      <c r="AB34" s="32">
        <v>31</v>
      </c>
      <c r="AC34" s="90">
        <v>23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27</v>
      </c>
      <c r="F35" s="3">
        <v>26</v>
      </c>
      <c r="G35" s="57">
        <v>31</v>
      </c>
      <c r="H35" s="3">
        <v>22</v>
      </c>
      <c r="I35" s="97">
        <v>29</v>
      </c>
      <c r="J35" s="3">
        <v>28</v>
      </c>
      <c r="K35" s="81">
        <v>28</v>
      </c>
      <c r="L35" s="3">
        <v>19</v>
      </c>
      <c r="M35" s="3">
        <v>21</v>
      </c>
      <c r="N35" s="3">
        <v>31</v>
      </c>
      <c r="O35" s="3">
        <v>25</v>
      </c>
      <c r="P35" s="3">
        <v>32</v>
      </c>
      <c r="Q35" s="3">
        <v>31</v>
      </c>
      <c r="R35" s="3">
        <v>32</v>
      </c>
      <c r="S35" s="3">
        <v>26</v>
      </c>
      <c r="T35" s="3">
        <v>32</v>
      </c>
      <c r="U35" s="3">
        <v>12</v>
      </c>
      <c r="V35" s="3">
        <v>26</v>
      </c>
      <c r="W35" s="3">
        <v>19</v>
      </c>
      <c r="X35" s="3">
        <v>9</v>
      </c>
      <c r="Y35" s="3">
        <v>6</v>
      </c>
      <c r="Z35" s="5"/>
      <c r="AA35" s="10">
        <v>24</v>
      </c>
      <c r="AB35" s="5">
        <v>28</v>
      </c>
      <c r="AC35" s="5">
        <v>26</v>
      </c>
      <c r="AD35" s="5">
        <v>28</v>
      </c>
      <c r="AE35" s="39"/>
    </row>
    <row r="36" spans="2:31" x14ac:dyDescent="0.25">
      <c r="B36" s="8">
        <v>7</v>
      </c>
      <c r="C36" s="3">
        <v>32</v>
      </c>
      <c r="D36" s="3">
        <v>27</v>
      </c>
      <c r="E36" s="3"/>
      <c r="F36" s="3"/>
      <c r="G36" s="57">
        <v>21</v>
      </c>
      <c r="H36" s="3"/>
      <c r="I36" s="3"/>
      <c r="J36" s="3">
        <v>30</v>
      </c>
      <c r="K36" s="81">
        <v>28</v>
      </c>
      <c r="L36" s="3"/>
      <c r="M36" s="3">
        <v>22</v>
      </c>
      <c r="N36" s="3">
        <v>30</v>
      </c>
      <c r="O36" s="3">
        <v>26</v>
      </c>
      <c r="P36" s="3"/>
      <c r="Q36" s="3">
        <v>29</v>
      </c>
      <c r="R36" s="3">
        <v>32</v>
      </c>
      <c r="S36" s="3"/>
      <c r="T36" s="3">
        <v>32</v>
      </c>
      <c r="U36" s="3"/>
      <c r="V36" s="3"/>
      <c r="W36" s="3"/>
      <c r="X36" s="3">
        <v>7</v>
      </c>
      <c r="Y36" s="3"/>
      <c r="Z36" s="5"/>
      <c r="AA36" s="10"/>
      <c r="AB36" s="5">
        <v>26</v>
      </c>
      <c r="AC36" s="5">
        <v>26</v>
      </c>
      <c r="AD36" s="5">
        <v>27</v>
      </c>
      <c r="AE36" s="39"/>
    </row>
    <row r="37" spans="2:31" x14ac:dyDescent="0.25">
      <c r="B37" s="8">
        <v>7</v>
      </c>
      <c r="C37" s="3">
        <v>29</v>
      </c>
      <c r="D37" s="3"/>
      <c r="E37" s="3"/>
      <c r="F37" s="3"/>
      <c r="G37" s="57"/>
      <c r="H37" s="3"/>
      <c r="I37" s="3"/>
      <c r="J37" s="3">
        <v>28</v>
      </c>
      <c r="K37" s="81">
        <v>28</v>
      </c>
      <c r="L37" s="3"/>
      <c r="M37" s="3"/>
      <c r="N37" s="3"/>
      <c r="O37" s="3"/>
      <c r="P37" s="3"/>
      <c r="Q37" s="91">
        <v>29</v>
      </c>
      <c r="R37" s="3">
        <v>32</v>
      </c>
      <c r="S37" s="3"/>
      <c r="T37" s="3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6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2030</v>
      </c>
    </row>
    <row r="39" spans="2:31" x14ac:dyDescent="0.25">
      <c r="B39" s="19">
        <v>8</v>
      </c>
      <c r="C39" s="20">
        <v>29</v>
      </c>
      <c r="D39" s="20">
        <v>29</v>
      </c>
      <c r="E39" s="20">
        <v>25</v>
      </c>
      <c r="F39" s="20">
        <v>27</v>
      </c>
      <c r="G39" s="59">
        <v>27</v>
      </c>
      <c r="H39" s="20">
        <v>30</v>
      </c>
      <c r="I39" s="98">
        <v>27</v>
      </c>
      <c r="J39" s="20">
        <v>25</v>
      </c>
      <c r="K39" s="83">
        <v>29</v>
      </c>
      <c r="L39" s="20">
        <v>25</v>
      </c>
      <c r="M39" s="20">
        <v>26</v>
      </c>
      <c r="N39" s="20">
        <v>25</v>
      </c>
      <c r="O39" s="20">
        <v>28</v>
      </c>
      <c r="P39" s="20">
        <v>31</v>
      </c>
      <c r="Q39" s="20">
        <v>32</v>
      </c>
      <c r="R39" s="20">
        <v>28</v>
      </c>
      <c r="S39" s="20">
        <v>24</v>
      </c>
      <c r="T39" s="20">
        <v>32</v>
      </c>
      <c r="U39" s="20">
        <v>32</v>
      </c>
      <c r="V39" s="20">
        <v>29</v>
      </c>
      <c r="W39" s="20">
        <v>28</v>
      </c>
      <c r="X39" s="20">
        <v>10</v>
      </c>
      <c r="Y39" s="20">
        <v>10</v>
      </c>
      <c r="Z39" s="21">
        <v>27</v>
      </c>
      <c r="AA39" s="21">
        <v>26</v>
      </c>
      <c r="AB39" s="21">
        <v>32</v>
      </c>
      <c r="AC39" s="21">
        <v>22</v>
      </c>
      <c r="AD39" s="21">
        <v>25</v>
      </c>
      <c r="AE39" s="42"/>
    </row>
    <row r="40" spans="2:31" x14ac:dyDescent="0.25">
      <c r="B40" s="22">
        <v>8</v>
      </c>
      <c r="C40" s="23">
        <v>30</v>
      </c>
      <c r="D40" s="23">
        <v>33</v>
      </c>
      <c r="E40" s="23">
        <v>25</v>
      </c>
      <c r="F40" s="23">
        <v>26</v>
      </c>
      <c r="G40" s="60">
        <v>27</v>
      </c>
      <c r="H40" s="23">
        <v>28</v>
      </c>
      <c r="I40" s="99">
        <v>23</v>
      </c>
      <c r="J40" s="23">
        <v>25</v>
      </c>
      <c r="K40" s="35">
        <v>30</v>
      </c>
      <c r="L40" s="23">
        <v>23</v>
      </c>
      <c r="M40" s="23">
        <v>23</v>
      </c>
      <c r="N40" s="23">
        <v>26</v>
      </c>
      <c r="O40" s="23">
        <v>25</v>
      </c>
      <c r="P40" s="23"/>
      <c r="Q40" s="23">
        <v>28</v>
      </c>
      <c r="R40" s="23">
        <v>25</v>
      </c>
      <c r="S40" s="23">
        <v>25</v>
      </c>
      <c r="T40" s="23">
        <v>32</v>
      </c>
      <c r="U40" s="23"/>
      <c r="V40" s="23">
        <v>30</v>
      </c>
      <c r="W40" s="23">
        <v>30</v>
      </c>
      <c r="X40" s="23"/>
      <c r="Y40" s="23"/>
      <c r="Z40" s="24">
        <v>26</v>
      </c>
      <c r="AA40" s="24">
        <v>24</v>
      </c>
      <c r="AB40" s="24">
        <v>32</v>
      </c>
      <c r="AC40" s="24">
        <v>27</v>
      </c>
      <c r="AD40" s="24">
        <v>25</v>
      </c>
      <c r="AE40" s="42"/>
    </row>
    <row r="41" spans="2:31" x14ac:dyDescent="0.25">
      <c r="B41" s="22">
        <v>8</v>
      </c>
      <c r="C41" s="23">
        <v>32</v>
      </c>
      <c r="D41" s="23"/>
      <c r="E41" s="23">
        <v>21</v>
      </c>
      <c r="F41" s="23">
        <v>26</v>
      </c>
      <c r="G41" s="60">
        <v>26</v>
      </c>
      <c r="H41" s="23"/>
      <c r="I41" s="23"/>
      <c r="J41" s="23">
        <v>25</v>
      </c>
      <c r="K41" s="35">
        <v>29</v>
      </c>
      <c r="L41" s="23"/>
      <c r="M41" s="23">
        <v>26</v>
      </c>
      <c r="N41" s="23">
        <v>26</v>
      </c>
      <c r="O41" s="23">
        <v>25</v>
      </c>
      <c r="P41" s="23"/>
      <c r="Q41" s="23">
        <v>30</v>
      </c>
      <c r="R41" s="23">
        <v>28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30</v>
      </c>
      <c r="AC41" s="24">
        <v>25</v>
      </c>
      <c r="AD41" s="24">
        <v>25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23"/>
      <c r="J42" s="23">
        <v>24</v>
      </c>
      <c r="K42" s="35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25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24</v>
      </c>
      <c r="H43" s="26"/>
      <c r="I43" s="26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1987</v>
      </c>
    </row>
    <row r="44" spans="2:31" x14ac:dyDescent="0.25">
      <c r="B44" s="28">
        <v>9</v>
      </c>
      <c r="C44" s="29">
        <v>35</v>
      </c>
      <c r="D44" s="29">
        <v>30</v>
      </c>
      <c r="E44" s="29">
        <v>25</v>
      </c>
      <c r="F44" s="29">
        <v>27</v>
      </c>
      <c r="G44" s="68">
        <v>28</v>
      </c>
      <c r="H44" s="29">
        <v>27</v>
      </c>
      <c r="I44" s="29">
        <v>29</v>
      </c>
      <c r="J44" s="29">
        <v>28</v>
      </c>
      <c r="K44" s="84">
        <v>30</v>
      </c>
      <c r="L44" s="29">
        <v>21</v>
      </c>
      <c r="M44" s="29">
        <v>27</v>
      </c>
      <c r="N44" s="29">
        <v>29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29">
        <v>30</v>
      </c>
      <c r="U44" s="29">
        <v>23</v>
      </c>
      <c r="V44" s="29">
        <v>27</v>
      </c>
      <c r="W44" s="29">
        <v>25</v>
      </c>
      <c r="X44" s="29">
        <v>12</v>
      </c>
      <c r="Y44" s="29">
        <v>9</v>
      </c>
      <c r="Z44" s="31">
        <v>23</v>
      </c>
      <c r="AA44" s="31">
        <v>21</v>
      </c>
      <c r="AB44" s="32">
        <v>25</v>
      </c>
      <c r="AC44" s="90">
        <v>26</v>
      </c>
      <c r="AD44" s="32">
        <v>27</v>
      </c>
      <c r="AE44" s="39"/>
    </row>
    <row r="45" spans="2:31" x14ac:dyDescent="0.25">
      <c r="B45" s="8">
        <v>9</v>
      </c>
      <c r="C45" s="3">
        <v>35</v>
      </c>
      <c r="D45" s="3">
        <v>32</v>
      </c>
      <c r="E45" s="3">
        <v>25</v>
      </c>
      <c r="F45" s="3">
        <v>26</v>
      </c>
      <c r="G45" s="57">
        <v>26</v>
      </c>
      <c r="H45" s="3"/>
      <c r="I45" s="3"/>
      <c r="J45" s="3">
        <v>29</v>
      </c>
      <c r="K45" s="81">
        <v>28</v>
      </c>
      <c r="L45" s="3">
        <v>22</v>
      </c>
      <c r="M45" s="3">
        <v>27</v>
      </c>
      <c r="N45" s="3">
        <v>30</v>
      </c>
      <c r="O45" s="3">
        <v>28</v>
      </c>
      <c r="P45" s="3">
        <v>30</v>
      </c>
      <c r="Q45" s="3">
        <v>32</v>
      </c>
      <c r="R45" s="3">
        <v>29</v>
      </c>
      <c r="S45" s="3">
        <v>26</v>
      </c>
      <c r="T45" s="3">
        <v>29</v>
      </c>
      <c r="U45" s="3">
        <v>17</v>
      </c>
      <c r="V45" s="79">
        <v>21</v>
      </c>
      <c r="W45" s="3">
        <v>16</v>
      </c>
      <c r="X45" s="3"/>
      <c r="Y45" s="3"/>
      <c r="Z45" s="10">
        <v>22</v>
      </c>
      <c r="AA45" s="10">
        <v>21</v>
      </c>
      <c r="AB45" s="5">
        <v>27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32</v>
      </c>
      <c r="D46" s="3"/>
      <c r="E46" s="3"/>
      <c r="F46" s="3">
        <v>26</v>
      </c>
      <c r="G46" s="57">
        <v>26</v>
      </c>
      <c r="H46" s="3"/>
      <c r="I46" s="3"/>
      <c r="J46" s="3">
        <v>28</v>
      </c>
      <c r="K46" s="81">
        <v>27</v>
      </c>
      <c r="L46" s="3"/>
      <c r="M46" s="3"/>
      <c r="N46" s="3">
        <v>30</v>
      </c>
      <c r="O46" s="3">
        <v>27</v>
      </c>
      <c r="P46" s="3"/>
      <c r="Q46" s="3">
        <v>31</v>
      </c>
      <c r="R46" s="3">
        <v>28</v>
      </c>
      <c r="S46" s="3"/>
      <c r="T46" s="3">
        <v>26</v>
      </c>
      <c r="U46" s="3"/>
      <c r="V46" s="3"/>
      <c r="W46" s="3"/>
      <c r="X46" s="3"/>
      <c r="Y46" s="3"/>
      <c r="Z46" s="5"/>
      <c r="AA46" s="10"/>
      <c r="AB46" s="5">
        <v>29</v>
      </c>
      <c r="AC46" s="5"/>
      <c r="AD46" s="5">
        <v>29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57">
        <v>26</v>
      </c>
      <c r="H47" s="3"/>
      <c r="I47" s="3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23</v>
      </c>
      <c r="S47" s="3"/>
      <c r="T47" s="3"/>
      <c r="U47" s="3"/>
      <c r="V47" s="3"/>
      <c r="W47" s="3"/>
      <c r="X47" s="3"/>
      <c r="Y47" s="3">
        <v>5</v>
      </c>
      <c r="Z47" s="5"/>
      <c r="AA47" s="10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1866</v>
      </c>
    </row>
    <row r="49" spans="2:31" x14ac:dyDescent="0.25">
      <c r="B49" s="47" t="s">
        <v>28</v>
      </c>
      <c r="C49" s="48">
        <f t="shared" ref="C49:N49" si="2">SUM(C24:C48)</f>
        <v>649</v>
      </c>
      <c r="D49" s="48">
        <f t="shared" si="2"/>
        <v>425</v>
      </c>
      <c r="E49" s="48">
        <f t="shared" si="2"/>
        <v>285</v>
      </c>
      <c r="F49" s="48">
        <f t="shared" si="2"/>
        <v>210</v>
      </c>
      <c r="G49" s="76">
        <f t="shared" si="2"/>
        <v>573</v>
      </c>
      <c r="H49" s="48">
        <f t="shared" si="2"/>
        <v>220</v>
      </c>
      <c r="I49" s="48">
        <f t="shared" si="2"/>
        <v>240</v>
      </c>
      <c r="J49" s="48">
        <f t="shared" si="2"/>
        <v>582</v>
      </c>
      <c r="K49" s="87">
        <f t="shared" si="2"/>
        <v>505</v>
      </c>
      <c r="L49" s="48">
        <f t="shared" si="2"/>
        <v>210</v>
      </c>
      <c r="M49" s="48">
        <f t="shared" si="2"/>
        <v>346</v>
      </c>
      <c r="N49" s="48">
        <f t="shared" si="2"/>
        <v>429</v>
      </c>
      <c r="O49" s="48">
        <v>422</v>
      </c>
      <c r="P49" s="48">
        <f t="shared" ref="P49:AD49" si="3">SUM(P24:P48)</f>
        <v>260</v>
      </c>
      <c r="Q49" s="48">
        <f t="shared" si="3"/>
        <v>594</v>
      </c>
      <c r="R49" s="48">
        <f t="shared" si="3"/>
        <v>609</v>
      </c>
      <c r="S49" s="48">
        <f t="shared" si="3"/>
        <v>260</v>
      </c>
      <c r="T49" s="48">
        <f t="shared" si="3"/>
        <v>547</v>
      </c>
      <c r="U49" s="48">
        <f t="shared" si="3"/>
        <v>192</v>
      </c>
      <c r="V49" s="48">
        <f t="shared" si="3"/>
        <v>277</v>
      </c>
      <c r="W49" s="48">
        <f t="shared" si="3"/>
        <v>300</v>
      </c>
      <c r="X49" s="48">
        <f t="shared" si="3"/>
        <v>74</v>
      </c>
      <c r="Y49" s="48">
        <f t="shared" si="3"/>
        <v>76</v>
      </c>
      <c r="Z49" s="48">
        <f t="shared" si="3"/>
        <v>231</v>
      </c>
      <c r="AA49" s="48">
        <f t="shared" si="3"/>
        <v>256</v>
      </c>
      <c r="AB49" s="48">
        <f t="shared" si="3"/>
        <v>568</v>
      </c>
      <c r="AC49" s="48">
        <f t="shared" si="3"/>
        <v>352</v>
      </c>
      <c r="AD49" s="48">
        <f t="shared" si="3"/>
        <v>536</v>
      </c>
      <c r="AE49" s="48">
        <f>SUM(AE27:AE48)</f>
        <v>10228</v>
      </c>
    </row>
    <row r="50" spans="2:31" x14ac:dyDescent="0.25">
      <c r="B50" s="49">
        <v>10</v>
      </c>
      <c r="C50" s="50">
        <v>26</v>
      </c>
      <c r="D50" s="50">
        <v>21</v>
      </c>
      <c r="E50" s="50">
        <v>29</v>
      </c>
      <c r="F50" s="50">
        <v>26</v>
      </c>
      <c r="G50" s="59">
        <v>25</v>
      </c>
      <c r="H50" s="50">
        <v>21</v>
      </c>
      <c r="I50" s="50">
        <v>28</v>
      </c>
      <c r="J50" s="50">
        <v>28</v>
      </c>
      <c r="K50" s="88">
        <v>32</v>
      </c>
      <c r="L50" s="50">
        <v>22</v>
      </c>
      <c r="M50" s="50">
        <v>25</v>
      </c>
      <c r="N50" s="50">
        <v>31</v>
      </c>
      <c r="O50" s="50">
        <v>20</v>
      </c>
      <c r="P50" s="50">
        <v>20</v>
      </c>
      <c r="Q50" s="50">
        <v>32</v>
      </c>
      <c r="R50" s="50">
        <v>27</v>
      </c>
      <c r="S50" s="50">
        <v>25</v>
      </c>
      <c r="T50" s="50">
        <v>29</v>
      </c>
      <c r="U50" s="50">
        <v>20</v>
      </c>
      <c r="V50" s="50">
        <v>21</v>
      </c>
      <c r="W50" s="50">
        <v>24</v>
      </c>
      <c r="X50" s="50"/>
      <c r="Y50" s="50">
        <v>2</v>
      </c>
      <c r="Z50" s="51">
        <v>19</v>
      </c>
      <c r="AA50" s="51">
        <v>25</v>
      </c>
      <c r="AB50" s="51">
        <v>27</v>
      </c>
      <c r="AC50" s="51">
        <v>31</v>
      </c>
      <c r="AD50" s="51">
        <v>27</v>
      </c>
      <c r="AE50" s="52"/>
    </row>
    <row r="51" spans="2:31" x14ac:dyDescent="0.25">
      <c r="B51" s="22">
        <v>10</v>
      </c>
      <c r="C51" s="23">
        <v>23</v>
      </c>
      <c r="D51" s="23"/>
      <c r="E51" s="23"/>
      <c r="F51" s="23">
        <v>27</v>
      </c>
      <c r="G51" s="60">
        <v>26</v>
      </c>
      <c r="H51" s="23">
        <v>20</v>
      </c>
      <c r="I51" s="23"/>
      <c r="J51" s="23">
        <v>28</v>
      </c>
      <c r="K51" s="35"/>
      <c r="L51" s="23">
        <v>15</v>
      </c>
      <c r="M51" s="23"/>
      <c r="N51" s="23">
        <v>31</v>
      </c>
      <c r="O51" s="23">
        <v>25</v>
      </c>
      <c r="P51" s="23"/>
      <c r="Q51" s="23">
        <v>30</v>
      </c>
      <c r="R51" s="23">
        <v>22</v>
      </c>
      <c r="S51" s="23">
        <v>18</v>
      </c>
      <c r="T51" s="23">
        <v>29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31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26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1103</v>
      </c>
    </row>
    <row r="53" spans="2:31" x14ac:dyDescent="0.25">
      <c r="B53" s="28">
        <v>11</v>
      </c>
      <c r="C53" s="29">
        <v>25</v>
      </c>
      <c r="D53" s="29">
        <v>23</v>
      </c>
      <c r="E53" s="29">
        <v>25</v>
      </c>
      <c r="F53" s="29">
        <v>22</v>
      </c>
      <c r="G53" s="57">
        <v>25</v>
      </c>
      <c r="H53" s="29"/>
      <c r="I53" s="29">
        <v>20</v>
      </c>
      <c r="J53" s="29">
        <v>18</v>
      </c>
      <c r="K53" s="84">
        <v>28</v>
      </c>
      <c r="L53" s="29">
        <v>25</v>
      </c>
      <c r="M53" s="29">
        <v>20</v>
      </c>
      <c r="N53" s="29"/>
      <c r="O53" s="29">
        <v>23</v>
      </c>
      <c r="P53" s="29">
        <v>20</v>
      </c>
      <c r="Q53" s="29">
        <v>26</v>
      </c>
      <c r="R53" s="29">
        <v>24</v>
      </c>
      <c r="S53" s="29">
        <v>21</v>
      </c>
      <c r="T53" s="29">
        <v>20</v>
      </c>
      <c r="U53" s="29">
        <v>25</v>
      </c>
      <c r="V53" s="29">
        <v>21</v>
      </c>
      <c r="W53" s="29">
        <v>15</v>
      </c>
      <c r="X53" s="29"/>
      <c r="Y53" s="29">
        <v>4</v>
      </c>
      <c r="Z53" s="32"/>
      <c r="AA53" s="31">
        <v>21</v>
      </c>
      <c r="AB53" s="32">
        <v>22</v>
      </c>
      <c r="AC53" s="32">
        <v>28</v>
      </c>
      <c r="AD53" s="32">
        <v>27</v>
      </c>
      <c r="AE53" s="39"/>
    </row>
    <row r="54" spans="2:31" x14ac:dyDescent="0.25">
      <c r="B54" s="8">
        <v>11</v>
      </c>
      <c r="C54" s="3">
        <v>22</v>
      </c>
      <c r="D54" s="3"/>
      <c r="E54" s="3"/>
      <c r="F54" s="3">
        <v>25</v>
      </c>
      <c r="G54" s="72">
        <v>21</v>
      </c>
      <c r="H54" s="3"/>
      <c r="I54" s="3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25</v>
      </c>
      <c r="S54" s="3">
        <v>23</v>
      </c>
      <c r="T54" s="3">
        <v>25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28</v>
      </c>
      <c r="AD54" s="5">
        <v>25</v>
      </c>
      <c r="AE54" s="39"/>
    </row>
    <row r="55" spans="2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2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2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>
        <v>1</v>
      </c>
      <c r="AB56" s="17"/>
      <c r="AC56" s="46"/>
      <c r="AD56" s="17"/>
      <c r="AE56" s="41">
        <f>SUM(C53:AD56)</f>
        <v>902</v>
      </c>
    </row>
    <row r="57" spans="2:31" x14ac:dyDescent="0.25">
      <c r="B57" s="37" t="s">
        <v>30</v>
      </c>
      <c r="C57" s="38">
        <f t="shared" ref="C57:AD57" si="4">SUM(C50:C56)</f>
        <v>96</v>
      </c>
      <c r="D57" s="38">
        <f t="shared" si="4"/>
        <v>44</v>
      </c>
      <c r="E57" s="38">
        <f t="shared" si="4"/>
        <v>54</v>
      </c>
      <c r="F57" s="38">
        <f t="shared" si="4"/>
        <v>150</v>
      </c>
      <c r="G57" s="73">
        <f t="shared" si="4"/>
        <v>97</v>
      </c>
      <c r="H57" s="38">
        <f t="shared" si="4"/>
        <v>41</v>
      </c>
      <c r="I57" s="38">
        <f t="shared" si="4"/>
        <v>48</v>
      </c>
      <c r="J57" s="38">
        <f t="shared" si="4"/>
        <v>154</v>
      </c>
      <c r="K57" s="38">
        <f t="shared" si="4"/>
        <v>60</v>
      </c>
      <c r="L57" s="38">
        <f t="shared" si="4"/>
        <v>62</v>
      </c>
      <c r="M57" s="38">
        <f t="shared" si="4"/>
        <v>45</v>
      </c>
      <c r="N57" s="38">
        <f t="shared" si="4"/>
        <v>62</v>
      </c>
      <c r="O57" s="38">
        <f t="shared" si="4"/>
        <v>94</v>
      </c>
      <c r="P57" s="38">
        <f t="shared" si="4"/>
        <v>40</v>
      </c>
      <c r="Q57" s="38">
        <f t="shared" si="4"/>
        <v>137</v>
      </c>
      <c r="R57" s="38">
        <f t="shared" si="4"/>
        <v>98</v>
      </c>
      <c r="S57" s="38">
        <f t="shared" si="4"/>
        <v>87</v>
      </c>
      <c r="T57" s="38">
        <f t="shared" si="4"/>
        <v>103</v>
      </c>
      <c r="U57" s="38">
        <f t="shared" si="4"/>
        <v>45</v>
      </c>
      <c r="V57" s="38">
        <f t="shared" si="4"/>
        <v>42</v>
      </c>
      <c r="W57" s="38">
        <f t="shared" si="4"/>
        <v>39</v>
      </c>
      <c r="X57" s="38">
        <f t="shared" si="4"/>
        <v>0</v>
      </c>
      <c r="Y57" s="38">
        <f t="shared" si="4"/>
        <v>6</v>
      </c>
      <c r="Z57" s="38">
        <f t="shared" si="4"/>
        <v>19</v>
      </c>
      <c r="AA57" s="38">
        <f t="shared" si="4"/>
        <v>47</v>
      </c>
      <c r="AB57" s="38">
        <f t="shared" si="4"/>
        <v>138</v>
      </c>
      <c r="AC57" s="38">
        <f t="shared" si="4"/>
        <v>87</v>
      </c>
      <c r="AD57" s="38">
        <f t="shared" si="4"/>
        <v>110</v>
      </c>
      <c r="AE57" s="38">
        <f>SUM(AE51:AE56)</f>
        <v>2005</v>
      </c>
    </row>
    <row r="58" spans="2:31" x14ac:dyDescent="0.25">
      <c r="G58"/>
      <c r="K58"/>
    </row>
    <row r="59" spans="2:31" x14ac:dyDescent="0.25">
      <c r="C59" s="55">
        <f t="shared" ref="C59:AE59" si="5">C23+C49+C57</f>
        <v>1263</v>
      </c>
      <c r="D59" s="55">
        <f t="shared" si="5"/>
        <v>879</v>
      </c>
      <c r="E59" s="55">
        <f t="shared" si="5"/>
        <v>685</v>
      </c>
      <c r="F59" s="55">
        <f t="shared" si="5"/>
        <v>360</v>
      </c>
      <c r="G59" s="55">
        <f t="shared" si="5"/>
        <v>1215</v>
      </c>
      <c r="H59" s="55">
        <f t="shared" si="5"/>
        <v>477</v>
      </c>
      <c r="I59" s="55">
        <f t="shared" si="5"/>
        <v>554</v>
      </c>
      <c r="J59" s="55">
        <f t="shared" si="5"/>
        <v>1263</v>
      </c>
      <c r="K59" s="55">
        <f t="shared" si="5"/>
        <v>934</v>
      </c>
      <c r="L59" s="55">
        <f t="shared" si="5"/>
        <v>462</v>
      </c>
      <c r="M59" s="55">
        <f t="shared" si="5"/>
        <v>677</v>
      </c>
      <c r="N59" s="55">
        <f t="shared" si="5"/>
        <v>859</v>
      </c>
      <c r="O59" s="55">
        <f t="shared" si="5"/>
        <v>862</v>
      </c>
      <c r="P59" s="55">
        <f t="shared" si="5"/>
        <v>538</v>
      </c>
      <c r="Q59" s="55">
        <f t="shared" si="5"/>
        <v>1279</v>
      </c>
      <c r="R59" s="55">
        <f t="shared" si="5"/>
        <v>1287</v>
      </c>
      <c r="S59" s="55">
        <f t="shared" si="5"/>
        <v>595</v>
      </c>
      <c r="T59" s="55">
        <f t="shared" si="5"/>
        <v>1190</v>
      </c>
      <c r="U59" s="55">
        <f t="shared" si="5"/>
        <v>386</v>
      </c>
      <c r="V59" s="55">
        <f t="shared" si="5"/>
        <v>547</v>
      </c>
      <c r="W59" s="55">
        <f t="shared" si="5"/>
        <v>643</v>
      </c>
      <c r="X59" s="55">
        <f t="shared" si="5"/>
        <v>135</v>
      </c>
      <c r="Y59" s="55">
        <f t="shared" si="5"/>
        <v>129</v>
      </c>
      <c r="Z59" s="55">
        <f t="shared" si="5"/>
        <v>459</v>
      </c>
      <c r="AA59" s="55">
        <f t="shared" si="5"/>
        <v>539</v>
      </c>
      <c r="AB59" s="55">
        <f t="shared" si="5"/>
        <v>1227</v>
      </c>
      <c r="AC59" s="55">
        <f t="shared" si="5"/>
        <v>753</v>
      </c>
      <c r="AD59" s="55">
        <f t="shared" si="5"/>
        <v>1148</v>
      </c>
      <c r="AE59" s="55">
        <f t="shared" si="5"/>
        <v>21345</v>
      </c>
    </row>
    <row r="61" spans="2:31" x14ac:dyDescent="0.25">
      <c r="Y61" t="s">
        <v>42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2"/>
  <sheetViews>
    <sheetView workbookViewId="0">
      <pane xSplit="2" ySplit="2" topLeftCell="H3" activePane="bottomRight" state="frozen"/>
      <selection pane="topRight" activeCell="H1" sqref="H1"/>
      <selection pane="bottomLeft" activeCell="A3" sqref="A3"/>
      <selection pane="bottomRight" activeCell="AC61" sqref="AC61"/>
    </sheetView>
  </sheetViews>
  <sheetFormatPr defaultColWidth="8.5703125" defaultRowHeight="15" x14ac:dyDescent="0.25"/>
  <cols>
    <col min="1" max="1" width="2" customWidth="1"/>
    <col min="2" max="2" width="6.140625" customWidth="1"/>
    <col min="3" max="3" width="5" customWidth="1"/>
    <col min="4" max="5" width="4.42578125" customWidth="1"/>
    <col min="6" max="6" width="5" customWidth="1"/>
    <col min="7" max="7" width="5" style="74" customWidth="1"/>
    <col min="8" max="8" width="4.42578125" customWidth="1"/>
    <col min="9" max="9" width="4.42578125" style="100" customWidth="1"/>
    <col min="10" max="10" width="5.85546875" customWidth="1"/>
    <col min="11" max="11" width="5.42578125" style="80" customWidth="1"/>
    <col min="12" max="19" width="5.42578125" customWidth="1"/>
    <col min="20" max="20" width="5.42578125" style="80" customWidth="1"/>
    <col min="21" max="22" width="5.42578125" customWidth="1"/>
    <col min="23" max="23" width="4.42578125" customWidth="1"/>
    <col min="24" max="24" width="5.42578125" customWidth="1"/>
    <col min="25" max="25" width="4.5703125" customWidth="1"/>
    <col min="26" max="27" width="4" customWidth="1"/>
    <col min="28" max="30" width="5" customWidth="1"/>
  </cols>
  <sheetData>
    <row r="1" spans="2:31" x14ac:dyDescent="0.25">
      <c r="B1" s="1363" t="s">
        <v>55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1363"/>
      <c r="R1" s="1363"/>
      <c r="S1" s="1363"/>
      <c r="T1" s="1363"/>
      <c r="U1" s="1363"/>
      <c r="V1" s="1363"/>
      <c r="W1" s="1363"/>
      <c r="X1" s="1363"/>
      <c r="Y1" s="1363"/>
      <c r="Z1" s="1364" t="s">
        <v>1</v>
      </c>
      <c r="AA1" s="1364"/>
      <c r="AB1" s="1364"/>
      <c r="AC1" s="1364"/>
      <c r="AD1" s="1364"/>
      <c r="AE1" s="1"/>
    </row>
    <row r="2" spans="2:31" ht="24" customHeight="1" x14ac:dyDescent="0.25"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  <c r="I2" s="3" t="s">
        <v>9</v>
      </c>
      <c r="J2" s="3" t="s">
        <v>10</v>
      </c>
      <c r="K2" s="81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86" t="s">
        <v>20</v>
      </c>
      <c r="U2" s="3" t="s">
        <v>21</v>
      </c>
      <c r="V2" s="77" t="s">
        <v>22</v>
      </c>
      <c r="W2" s="3" t="s">
        <v>23</v>
      </c>
      <c r="X2" s="4" t="s">
        <v>24</v>
      </c>
      <c r="Y2" s="4" t="s">
        <v>25</v>
      </c>
      <c r="Z2" s="5">
        <v>1</v>
      </c>
      <c r="AA2" s="5">
        <v>2</v>
      </c>
      <c r="AB2" s="5">
        <v>3</v>
      </c>
      <c r="AC2" s="6">
        <v>4</v>
      </c>
      <c r="AD2" s="5">
        <v>5</v>
      </c>
      <c r="AE2" s="7" t="s">
        <v>26</v>
      </c>
    </row>
    <row r="3" spans="2:31" x14ac:dyDescent="0.25">
      <c r="B3" s="8">
        <v>1</v>
      </c>
      <c r="C3" s="3">
        <v>29</v>
      </c>
      <c r="D3" s="3">
        <v>34</v>
      </c>
      <c r="E3" s="3">
        <v>33</v>
      </c>
      <c r="F3" s="1365"/>
      <c r="G3" s="57">
        <v>32</v>
      </c>
      <c r="H3" s="3">
        <v>27</v>
      </c>
      <c r="I3" s="3">
        <v>32</v>
      </c>
      <c r="J3" s="3">
        <v>27</v>
      </c>
      <c r="K3" s="81">
        <v>26</v>
      </c>
      <c r="L3" s="3">
        <v>27</v>
      </c>
      <c r="M3" s="3">
        <v>29</v>
      </c>
      <c r="N3" s="3">
        <v>32</v>
      </c>
      <c r="O3" s="3">
        <v>33</v>
      </c>
      <c r="P3" s="3">
        <v>29</v>
      </c>
      <c r="Q3" s="3">
        <v>27</v>
      </c>
      <c r="R3" s="3">
        <v>32</v>
      </c>
      <c r="S3" s="3">
        <v>27</v>
      </c>
      <c r="T3" s="86">
        <v>32</v>
      </c>
      <c r="U3" s="3">
        <v>30</v>
      </c>
      <c r="V3" s="3">
        <v>31</v>
      </c>
      <c r="W3" s="3">
        <v>28</v>
      </c>
      <c r="X3" s="3">
        <v>11</v>
      </c>
      <c r="Y3" s="3">
        <v>13</v>
      </c>
      <c r="Z3" s="5">
        <v>28</v>
      </c>
      <c r="AA3" s="10">
        <v>35</v>
      </c>
      <c r="AB3" s="5">
        <v>31</v>
      </c>
      <c r="AC3" s="5">
        <v>29</v>
      </c>
      <c r="AD3" s="5">
        <v>34</v>
      </c>
      <c r="AE3" s="1366">
        <f>SUM(C3:AD7)</f>
        <v>2542</v>
      </c>
    </row>
    <row r="4" spans="2:31" x14ac:dyDescent="0.25">
      <c r="B4" s="8">
        <v>1</v>
      </c>
      <c r="C4" s="3">
        <v>28</v>
      </c>
      <c r="D4" s="3">
        <v>34</v>
      </c>
      <c r="E4" s="3">
        <v>30</v>
      </c>
      <c r="F4" s="1365"/>
      <c r="G4" s="57">
        <v>34</v>
      </c>
      <c r="H4" s="3">
        <v>26</v>
      </c>
      <c r="I4" s="3">
        <v>31</v>
      </c>
      <c r="J4" s="3">
        <v>30</v>
      </c>
      <c r="K4" s="81">
        <v>28</v>
      </c>
      <c r="L4" s="3">
        <v>28</v>
      </c>
      <c r="M4" s="3">
        <v>29</v>
      </c>
      <c r="N4" s="3">
        <v>32</v>
      </c>
      <c r="O4" s="3">
        <v>32</v>
      </c>
      <c r="P4" s="3">
        <v>28</v>
      </c>
      <c r="Q4" s="3">
        <v>33</v>
      </c>
      <c r="R4" s="3">
        <v>32</v>
      </c>
      <c r="S4" s="3">
        <v>26</v>
      </c>
      <c r="T4" s="86">
        <v>30</v>
      </c>
      <c r="U4" s="3"/>
      <c r="V4" s="3">
        <v>31</v>
      </c>
      <c r="W4" s="3">
        <v>26</v>
      </c>
      <c r="X4" s="3"/>
      <c r="Y4" s="3"/>
      <c r="Z4" s="5">
        <v>28</v>
      </c>
      <c r="AA4" s="10">
        <v>34</v>
      </c>
      <c r="AB4" s="5">
        <v>31</v>
      </c>
      <c r="AC4" s="5">
        <v>29</v>
      </c>
      <c r="AD4" s="5">
        <v>35</v>
      </c>
      <c r="AE4" s="1366"/>
    </row>
    <row r="5" spans="2:31" x14ac:dyDescent="0.25">
      <c r="B5" s="8">
        <v>1</v>
      </c>
      <c r="C5" s="3">
        <v>30</v>
      </c>
      <c r="D5" s="3">
        <v>31</v>
      </c>
      <c r="E5" s="3">
        <v>30</v>
      </c>
      <c r="F5" s="1365"/>
      <c r="G5" s="57">
        <v>34</v>
      </c>
      <c r="H5" s="3"/>
      <c r="I5" s="3">
        <v>32</v>
      </c>
      <c r="J5" s="3">
        <v>29</v>
      </c>
      <c r="K5" s="81">
        <v>28</v>
      </c>
      <c r="L5" s="3"/>
      <c r="M5" s="3">
        <v>26</v>
      </c>
      <c r="N5" s="3">
        <v>36</v>
      </c>
      <c r="O5" s="3">
        <v>32</v>
      </c>
      <c r="P5" s="3">
        <v>26</v>
      </c>
      <c r="Q5" s="3">
        <v>31</v>
      </c>
      <c r="R5" s="3">
        <v>32</v>
      </c>
      <c r="S5" s="3">
        <v>26</v>
      </c>
      <c r="T5" s="86">
        <v>27</v>
      </c>
      <c r="U5" s="3"/>
      <c r="V5" s="3"/>
      <c r="W5" s="3">
        <v>26</v>
      </c>
      <c r="X5" s="3"/>
      <c r="Y5" s="3"/>
      <c r="Z5" s="5"/>
      <c r="AA5" s="10"/>
      <c r="AB5" s="5">
        <v>30</v>
      </c>
      <c r="AC5" s="5">
        <v>28</v>
      </c>
      <c r="AD5" s="5">
        <v>33</v>
      </c>
      <c r="AE5" s="1366"/>
    </row>
    <row r="6" spans="2:31" x14ac:dyDescent="0.25">
      <c r="B6" s="11">
        <v>1</v>
      </c>
      <c r="C6" s="3">
        <v>30</v>
      </c>
      <c r="D6" s="12">
        <v>28</v>
      </c>
      <c r="E6" s="12"/>
      <c r="F6" s="1365"/>
      <c r="G6" s="57">
        <v>35</v>
      </c>
      <c r="H6" s="12"/>
      <c r="I6" s="12"/>
      <c r="J6" s="12">
        <v>29</v>
      </c>
      <c r="K6" s="82">
        <v>24</v>
      </c>
      <c r="L6" s="12"/>
      <c r="M6" s="12"/>
      <c r="N6" s="12"/>
      <c r="O6" s="12"/>
      <c r="P6" s="12"/>
      <c r="Q6" s="12">
        <v>29</v>
      </c>
      <c r="R6" s="12">
        <v>32</v>
      </c>
      <c r="S6" s="12"/>
      <c r="T6" s="101">
        <v>29</v>
      </c>
      <c r="U6" s="12"/>
      <c r="V6" s="12"/>
      <c r="W6" s="12"/>
      <c r="X6" s="12"/>
      <c r="Y6" s="12"/>
      <c r="Z6" s="13"/>
      <c r="AA6" s="14"/>
      <c r="AB6" s="13">
        <v>31</v>
      </c>
      <c r="AC6" s="13"/>
      <c r="AD6" s="13">
        <v>32</v>
      </c>
      <c r="AE6" s="1366"/>
    </row>
    <row r="7" spans="2:31" x14ac:dyDescent="0.25">
      <c r="B7" s="15">
        <v>1</v>
      </c>
      <c r="C7" s="3">
        <v>30</v>
      </c>
      <c r="D7" s="16"/>
      <c r="E7" s="16"/>
      <c r="F7" s="1365"/>
      <c r="G7" s="58"/>
      <c r="H7" s="16"/>
      <c r="I7" s="16"/>
      <c r="J7" s="16">
        <v>28</v>
      </c>
      <c r="K7" s="9"/>
      <c r="L7" s="16"/>
      <c r="M7" s="16"/>
      <c r="N7" s="16"/>
      <c r="O7" s="16"/>
      <c r="P7" s="16"/>
      <c r="Q7" s="16">
        <v>25</v>
      </c>
      <c r="R7" s="46">
        <v>32</v>
      </c>
      <c r="S7" s="16"/>
      <c r="T7" s="102">
        <v>26</v>
      </c>
      <c r="U7" s="16"/>
      <c r="V7" s="16"/>
      <c r="W7" s="16"/>
      <c r="X7" s="16"/>
      <c r="Y7" s="16"/>
      <c r="Z7" s="17"/>
      <c r="AA7" s="18"/>
      <c r="AB7" s="17">
        <v>32</v>
      </c>
      <c r="AC7" s="17"/>
      <c r="AD7" s="17"/>
      <c r="AE7" s="1366"/>
    </row>
    <row r="8" spans="2:31" x14ac:dyDescent="0.25">
      <c r="B8" s="19">
        <v>2</v>
      </c>
      <c r="C8" s="20">
        <v>32</v>
      </c>
      <c r="D8" s="20">
        <v>33</v>
      </c>
      <c r="E8" s="20">
        <v>26</v>
      </c>
      <c r="F8" s="1367"/>
      <c r="G8" s="59">
        <v>35</v>
      </c>
      <c r="H8" s="20">
        <v>30</v>
      </c>
      <c r="I8" s="59">
        <v>27</v>
      </c>
      <c r="J8" s="20">
        <v>27</v>
      </c>
      <c r="K8" s="83">
        <v>28</v>
      </c>
      <c r="L8" s="20">
        <v>20</v>
      </c>
      <c r="M8" s="20">
        <v>26</v>
      </c>
      <c r="N8" s="20">
        <v>32</v>
      </c>
      <c r="O8" s="20">
        <v>26</v>
      </c>
      <c r="P8" s="20">
        <v>26</v>
      </c>
      <c r="Q8" s="20">
        <v>26</v>
      </c>
      <c r="R8" s="20">
        <v>30</v>
      </c>
      <c r="S8" s="20">
        <v>29</v>
      </c>
      <c r="T8" s="20">
        <v>28</v>
      </c>
      <c r="U8" s="20">
        <v>33</v>
      </c>
      <c r="V8" s="20">
        <v>28</v>
      </c>
      <c r="W8" s="20">
        <v>24</v>
      </c>
      <c r="X8" s="20">
        <v>12</v>
      </c>
      <c r="Y8" s="20">
        <v>11</v>
      </c>
      <c r="Z8" s="21">
        <v>26</v>
      </c>
      <c r="AA8" s="21">
        <v>31</v>
      </c>
      <c r="AB8" s="21">
        <v>30</v>
      </c>
      <c r="AC8" s="21">
        <v>25</v>
      </c>
      <c r="AD8" s="21">
        <v>31</v>
      </c>
      <c r="AE8" s="1368">
        <f>SUM(C8:AD12)</f>
        <v>2233</v>
      </c>
    </row>
    <row r="9" spans="2:31" x14ac:dyDescent="0.25">
      <c r="B9" s="22">
        <v>2</v>
      </c>
      <c r="C9" s="23">
        <v>28</v>
      </c>
      <c r="D9" s="23">
        <v>28</v>
      </c>
      <c r="E9" s="23">
        <v>29</v>
      </c>
      <c r="F9" s="1367"/>
      <c r="G9" s="60">
        <v>36</v>
      </c>
      <c r="H9" s="23">
        <v>31</v>
      </c>
      <c r="I9" s="60">
        <v>26</v>
      </c>
      <c r="J9" s="23">
        <v>26</v>
      </c>
      <c r="K9" s="35">
        <v>28</v>
      </c>
      <c r="L9" s="23">
        <v>16</v>
      </c>
      <c r="M9" s="23">
        <v>28</v>
      </c>
      <c r="N9" s="23">
        <v>29</v>
      </c>
      <c r="O9" s="23">
        <v>23</v>
      </c>
      <c r="P9" s="23">
        <v>28</v>
      </c>
      <c r="Q9" s="23">
        <v>25</v>
      </c>
      <c r="R9" s="23">
        <v>29</v>
      </c>
      <c r="S9" s="23">
        <v>28</v>
      </c>
      <c r="T9" s="23">
        <v>32</v>
      </c>
      <c r="U9" s="23"/>
      <c r="V9" s="23">
        <v>27</v>
      </c>
      <c r="W9" s="23">
        <v>25</v>
      </c>
      <c r="X9" s="23">
        <v>12</v>
      </c>
      <c r="Y9" s="23"/>
      <c r="Z9" s="24">
        <v>28</v>
      </c>
      <c r="AA9" s="24">
        <v>33</v>
      </c>
      <c r="AB9" s="24">
        <v>30</v>
      </c>
      <c r="AC9" s="24">
        <v>25</v>
      </c>
      <c r="AD9" s="24">
        <v>32</v>
      </c>
      <c r="AE9" s="1368"/>
    </row>
    <row r="10" spans="2:31" x14ac:dyDescent="0.25">
      <c r="B10" s="22">
        <v>2</v>
      </c>
      <c r="C10" s="23">
        <v>35</v>
      </c>
      <c r="D10" s="23">
        <v>28</v>
      </c>
      <c r="E10" s="23">
        <v>25</v>
      </c>
      <c r="F10" s="1367"/>
      <c r="G10" s="60">
        <v>34</v>
      </c>
      <c r="H10" s="23"/>
      <c r="I10" s="23"/>
      <c r="J10" s="23">
        <v>30</v>
      </c>
      <c r="K10" s="35">
        <v>29</v>
      </c>
      <c r="L10" s="23"/>
      <c r="M10" s="23">
        <v>15</v>
      </c>
      <c r="N10" s="23">
        <v>29</v>
      </c>
      <c r="O10" s="23">
        <v>27</v>
      </c>
      <c r="P10" s="23"/>
      <c r="Q10" s="23">
        <v>30</v>
      </c>
      <c r="R10" s="23">
        <v>30</v>
      </c>
      <c r="S10" s="23"/>
      <c r="T10" s="23">
        <v>31</v>
      </c>
      <c r="U10" s="23"/>
      <c r="V10" s="23"/>
      <c r="W10" s="23">
        <v>21</v>
      </c>
      <c r="X10" s="23"/>
      <c r="Y10" s="23"/>
      <c r="Z10" s="24"/>
      <c r="AA10" s="24"/>
      <c r="AB10" s="24">
        <v>27</v>
      </c>
      <c r="AC10" s="24">
        <v>23</v>
      </c>
      <c r="AD10" s="24">
        <v>31</v>
      </c>
      <c r="AE10" s="1368"/>
    </row>
    <row r="11" spans="2:31" x14ac:dyDescent="0.25">
      <c r="B11" s="22">
        <v>2</v>
      </c>
      <c r="C11" s="23">
        <v>32</v>
      </c>
      <c r="D11" s="23"/>
      <c r="E11" s="23"/>
      <c r="F11" s="1367"/>
      <c r="G11" s="60">
        <v>25</v>
      </c>
      <c r="H11" s="23"/>
      <c r="I11" s="23"/>
      <c r="J11" s="23">
        <v>26</v>
      </c>
      <c r="K11" s="35"/>
      <c r="L11" s="23"/>
      <c r="M11" s="23"/>
      <c r="N11" s="23"/>
      <c r="O11" s="23"/>
      <c r="P11" s="23"/>
      <c r="Q11" s="23">
        <v>28</v>
      </c>
      <c r="R11" s="23">
        <v>30</v>
      </c>
      <c r="S11" s="23"/>
      <c r="T11" s="23">
        <v>27</v>
      </c>
      <c r="U11" s="23"/>
      <c r="V11" s="23"/>
      <c r="W11" s="23"/>
      <c r="X11" s="23"/>
      <c r="Y11" s="23"/>
      <c r="Z11" s="24"/>
      <c r="AA11" s="24"/>
      <c r="AB11" s="24">
        <v>31</v>
      </c>
      <c r="AC11" s="24"/>
      <c r="AD11" s="24">
        <v>33</v>
      </c>
      <c r="AE11" s="1368"/>
    </row>
    <row r="12" spans="2:31" x14ac:dyDescent="0.25">
      <c r="B12" s="25">
        <v>2</v>
      </c>
      <c r="C12" s="26"/>
      <c r="D12" s="26"/>
      <c r="E12" s="26"/>
      <c r="F12" s="1367"/>
      <c r="G12" s="64"/>
      <c r="H12" s="26"/>
      <c r="I12" s="26"/>
      <c r="J12" s="26">
        <v>24</v>
      </c>
      <c r="K12" s="36"/>
      <c r="L12" s="26"/>
      <c r="M12" s="26"/>
      <c r="N12" s="26"/>
      <c r="O12" s="26"/>
      <c r="P12" s="26"/>
      <c r="Q12" s="26">
        <v>31</v>
      </c>
      <c r="R12" s="36">
        <v>30</v>
      </c>
      <c r="S12" s="26"/>
      <c r="T12" s="26">
        <v>26</v>
      </c>
      <c r="U12" s="26"/>
      <c r="V12" s="26"/>
      <c r="W12" s="26"/>
      <c r="X12" s="26"/>
      <c r="Y12" s="26">
        <v>5</v>
      </c>
      <c r="Z12" s="27"/>
      <c r="AA12" s="27"/>
      <c r="AB12" s="27">
        <v>26</v>
      </c>
      <c r="AC12" s="27"/>
      <c r="AD12" s="27"/>
      <c r="AE12" s="1368"/>
    </row>
    <row r="13" spans="2:31" x14ac:dyDescent="0.25">
      <c r="B13" s="28">
        <v>3</v>
      </c>
      <c r="C13" s="29">
        <v>31</v>
      </c>
      <c r="D13" s="29">
        <v>32</v>
      </c>
      <c r="E13" s="29">
        <v>26</v>
      </c>
      <c r="F13" s="1367"/>
      <c r="G13" s="68">
        <v>31</v>
      </c>
      <c r="H13" s="29">
        <v>27</v>
      </c>
      <c r="I13" s="103">
        <v>29</v>
      </c>
      <c r="J13" s="29">
        <v>28</v>
      </c>
      <c r="K13" s="84">
        <v>30</v>
      </c>
      <c r="L13" s="29">
        <v>25</v>
      </c>
      <c r="M13" s="29">
        <v>30</v>
      </c>
      <c r="N13" s="29">
        <v>30</v>
      </c>
      <c r="O13" s="29">
        <v>26</v>
      </c>
      <c r="P13" s="29">
        <v>22</v>
      </c>
      <c r="Q13" s="29">
        <v>32</v>
      </c>
      <c r="R13" s="29">
        <v>29</v>
      </c>
      <c r="S13" s="29">
        <v>28</v>
      </c>
      <c r="T13" s="85">
        <v>27</v>
      </c>
      <c r="U13" s="29">
        <v>29</v>
      </c>
      <c r="V13" s="29">
        <v>29</v>
      </c>
      <c r="W13" s="29">
        <v>27</v>
      </c>
      <c r="X13" s="29">
        <v>16</v>
      </c>
      <c r="Y13" s="29">
        <v>7</v>
      </c>
      <c r="Z13" s="30">
        <v>21</v>
      </c>
      <c r="AA13" s="31">
        <v>19</v>
      </c>
      <c r="AB13" s="32">
        <v>25</v>
      </c>
      <c r="AC13" s="32">
        <v>26</v>
      </c>
      <c r="AD13" s="32">
        <v>31</v>
      </c>
      <c r="AE13" s="1370">
        <f>SUM(C13:AD17)</f>
        <v>2118</v>
      </c>
    </row>
    <row r="14" spans="2:31" x14ac:dyDescent="0.25">
      <c r="B14" s="8">
        <v>3</v>
      </c>
      <c r="C14" s="3">
        <v>31</v>
      </c>
      <c r="D14" s="3">
        <v>34</v>
      </c>
      <c r="E14" s="3">
        <v>26</v>
      </c>
      <c r="F14" s="1367"/>
      <c r="G14" s="57">
        <v>28</v>
      </c>
      <c r="H14" s="3">
        <v>27</v>
      </c>
      <c r="I14" s="104">
        <v>28</v>
      </c>
      <c r="J14" s="3">
        <v>27</v>
      </c>
      <c r="K14" s="81">
        <v>29</v>
      </c>
      <c r="L14" s="3">
        <v>24</v>
      </c>
      <c r="M14" s="3">
        <v>27</v>
      </c>
      <c r="N14" s="3">
        <v>30</v>
      </c>
      <c r="O14" s="3">
        <v>26</v>
      </c>
      <c r="P14" s="3">
        <v>17</v>
      </c>
      <c r="Q14" s="3">
        <v>27</v>
      </c>
      <c r="R14" s="3">
        <v>29</v>
      </c>
      <c r="S14" s="3">
        <v>29</v>
      </c>
      <c r="T14" s="86">
        <v>26</v>
      </c>
      <c r="U14" s="3">
        <v>26</v>
      </c>
      <c r="V14" s="3">
        <v>30</v>
      </c>
      <c r="W14" s="3">
        <v>26</v>
      </c>
      <c r="X14" s="3">
        <v>6</v>
      </c>
      <c r="Y14" s="3"/>
      <c r="Z14" s="5">
        <v>29</v>
      </c>
      <c r="AA14" s="10">
        <v>25</v>
      </c>
      <c r="AB14" s="5">
        <v>27</v>
      </c>
      <c r="AC14" s="5">
        <v>24</v>
      </c>
      <c r="AD14" s="5">
        <v>30</v>
      </c>
      <c r="AE14" s="1370"/>
    </row>
    <row r="15" spans="2:31" x14ac:dyDescent="0.25">
      <c r="B15" s="8">
        <v>3</v>
      </c>
      <c r="C15" s="3">
        <v>31</v>
      </c>
      <c r="D15" s="3">
        <v>33</v>
      </c>
      <c r="E15" s="3">
        <v>27</v>
      </c>
      <c r="F15" s="1367"/>
      <c r="G15" s="57">
        <v>29</v>
      </c>
      <c r="H15" s="3"/>
      <c r="I15" s="3"/>
      <c r="J15" s="3">
        <v>29</v>
      </c>
      <c r="K15" s="81">
        <v>30</v>
      </c>
      <c r="L15" s="3"/>
      <c r="M15" s="3"/>
      <c r="N15" s="3">
        <v>30</v>
      </c>
      <c r="O15" s="3">
        <v>27</v>
      </c>
      <c r="P15" s="3"/>
      <c r="Q15" s="3">
        <v>29</v>
      </c>
      <c r="R15" s="3">
        <v>28</v>
      </c>
      <c r="S15" s="3"/>
      <c r="T15" s="86">
        <v>25</v>
      </c>
      <c r="U15" s="3"/>
      <c r="V15" s="3"/>
      <c r="W15" s="3">
        <v>27</v>
      </c>
      <c r="X15" s="3"/>
      <c r="Y15" s="3"/>
      <c r="Z15" s="5"/>
      <c r="AA15" s="10"/>
      <c r="AB15" s="5">
        <v>29</v>
      </c>
      <c r="AC15" s="5">
        <v>26</v>
      </c>
      <c r="AD15" s="5">
        <v>26</v>
      </c>
      <c r="AE15" s="1370"/>
    </row>
    <row r="16" spans="2:31" x14ac:dyDescent="0.25">
      <c r="B16" s="8">
        <v>3</v>
      </c>
      <c r="C16" s="3">
        <v>25</v>
      </c>
      <c r="D16" s="3"/>
      <c r="E16" s="3"/>
      <c r="F16" s="1367"/>
      <c r="G16" s="57">
        <v>24</v>
      </c>
      <c r="H16" s="3"/>
      <c r="I16" s="3"/>
      <c r="J16" s="3">
        <v>25</v>
      </c>
      <c r="K16" s="81"/>
      <c r="L16" s="3"/>
      <c r="M16" s="3"/>
      <c r="N16" s="3"/>
      <c r="O16" s="3"/>
      <c r="P16" s="3"/>
      <c r="Q16" s="3">
        <v>31</v>
      </c>
      <c r="R16" s="3">
        <v>29</v>
      </c>
      <c r="S16" s="3"/>
      <c r="T16" s="86">
        <v>25</v>
      </c>
      <c r="U16" s="3"/>
      <c r="V16" s="3"/>
      <c r="W16" s="3"/>
      <c r="X16" s="3"/>
      <c r="Y16" s="3"/>
      <c r="Z16" s="5"/>
      <c r="AA16" s="10"/>
      <c r="AB16" s="5">
        <v>26</v>
      </c>
      <c r="AC16" s="5"/>
      <c r="AD16" s="5">
        <v>29</v>
      </c>
      <c r="AE16" s="1370"/>
    </row>
    <row r="17" spans="2:31" x14ac:dyDescent="0.25">
      <c r="B17" s="15">
        <v>3</v>
      </c>
      <c r="C17" s="16"/>
      <c r="D17" s="16"/>
      <c r="E17" s="16"/>
      <c r="F17" s="1367"/>
      <c r="G17" s="58">
        <v>25</v>
      </c>
      <c r="H17" s="16"/>
      <c r="I17" s="16"/>
      <c r="J17" s="16">
        <v>28</v>
      </c>
      <c r="K17" s="9"/>
      <c r="L17" s="16"/>
      <c r="M17" s="16"/>
      <c r="N17" s="16"/>
      <c r="O17" s="16"/>
      <c r="P17" s="16"/>
      <c r="Q17" s="16"/>
      <c r="R17" s="46"/>
      <c r="S17" s="16"/>
      <c r="T17" s="102">
        <v>24</v>
      </c>
      <c r="U17" s="16"/>
      <c r="V17" s="16"/>
      <c r="W17" s="16"/>
      <c r="X17" s="16"/>
      <c r="Y17" s="16"/>
      <c r="Z17" s="17"/>
      <c r="AA17" s="18"/>
      <c r="AB17" s="17"/>
      <c r="AC17" s="17"/>
      <c r="AD17" s="17"/>
      <c r="AE17" s="1370"/>
    </row>
    <row r="18" spans="2:31" x14ac:dyDescent="0.25">
      <c r="B18" s="19">
        <v>4</v>
      </c>
      <c r="C18" s="20">
        <v>32</v>
      </c>
      <c r="D18" s="20">
        <v>31</v>
      </c>
      <c r="E18" s="20">
        <v>31</v>
      </c>
      <c r="F18" s="1367"/>
      <c r="G18" s="59">
        <v>29</v>
      </c>
      <c r="H18" s="20">
        <v>20</v>
      </c>
      <c r="I18" s="105">
        <v>31</v>
      </c>
      <c r="J18" s="20">
        <v>26</v>
      </c>
      <c r="K18" s="83">
        <v>30</v>
      </c>
      <c r="L18" s="20">
        <v>25</v>
      </c>
      <c r="M18" s="20">
        <v>24</v>
      </c>
      <c r="N18" s="23">
        <v>31</v>
      </c>
      <c r="O18" s="20">
        <v>30</v>
      </c>
      <c r="P18" s="20">
        <v>31</v>
      </c>
      <c r="Q18" s="20">
        <v>29</v>
      </c>
      <c r="R18" s="20">
        <v>32</v>
      </c>
      <c r="S18" s="20">
        <v>28</v>
      </c>
      <c r="T18" s="20">
        <v>30</v>
      </c>
      <c r="U18" s="20">
        <v>32</v>
      </c>
      <c r="V18" s="20">
        <v>26</v>
      </c>
      <c r="W18" s="20">
        <v>25</v>
      </c>
      <c r="X18" s="20">
        <v>8</v>
      </c>
      <c r="Y18" s="20">
        <v>5</v>
      </c>
      <c r="Z18" s="21">
        <v>20</v>
      </c>
      <c r="AA18" s="21">
        <v>28</v>
      </c>
      <c r="AB18" s="21">
        <v>29</v>
      </c>
      <c r="AC18" s="33">
        <v>25</v>
      </c>
      <c r="AD18" s="21">
        <v>32</v>
      </c>
      <c r="AE18" s="1368">
        <f>SUM(C18:AD22)</f>
        <v>2208</v>
      </c>
    </row>
    <row r="19" spans="2:31" x14ac:dyDescent="0.25">
      <c r="B19" s="22">
        <v>4</v>
      </c>
      <c r="C19" s="23">
        <v>34</v>
      </c>
      <c r="D19" s="23">
        <v>33</v>
      </c>
      <c r="E19" s="23">
        <v>31</v>
      </c>
      <c r="F19" s="1367"/>
      <c r="G19" s="60">
        <v>28</v>
      </c>
      <c r="H19" s="23">
        <v>28</v>
      </c>
      <c r="I19" s="106">
        <v>32</v>
      </c>
      <c r="J19" s="23">
        <v>29</v>
      </c>
      <c r="K19" s="35">
        <v>30</v>
      </c>
      <c r="L19" s="23">
        <v>25</v>
      </c>
      <c r="M19" s="23">
        <v>25</v>
      </c>
      <c r="N19" s="23">
        <v>27</v>
      </c>
      <c r="O19" s="23">
        <v>30</v>
      </c>
      <c r="P19" s="23">
        <v>31</v>
      </c>
      <c r="Q19" s="23">
        <v>30</v>
      </c>
      <c r="R19" s="23">
        <v>31</v>
      </c>
      <c r="S19" s="23">
        <v>28</v>
      </c>
      <c r="T19" s="23">
        <v>31</v>
      </c>
      <c r="U19" s="23"/>
      <c r="V19" s="23">
        <v>25</v>
      </c>
      <c r="W19" s="23">
        <v>25</v>
      </c>
      <c r="X19" s="23"/>
      <c r="Y19" s="23">
        <v>6</v>
      </c>
      <c r="Z19" s="24">
        <v>28</v>
      </c>
      <c r="AA19" s="24">
        <v>28</v>
      </c>
      <c r="AB19" s="24">
        <v>29</v>
      </c>
      <c r="AC19" s="34">
        <v>25</v>
      </c>
      <c r="AD19" s="24">
        <v>31</v>
      </c>
      <c r="AE19" s="1368"/>
    </row>
    <row r="20" spans="2:31" x14ac:dyDescent="0.25">
      <c r="B20" s="22">
        <v>4</v>
      </c>
      <c r="C20" s="23">
        <v>30</v>
      </c>
      <c r="D20" s="23">
        <v>29</v>
      </c>
      <c r="E20" s="23">
        <v>31</v>
      </c>
      <c r="F20" s="1367"/>
      <c r="G20" s="60">
        <v>29</v>
      </c>
      <c r="H20" s="23"/>
      <c r="I20" s="23"/>
      <c r="J20" s="23">
        <v>27</v>
      </c>
      <c r="K20" s="35">
        <v>30</v>
      </c>
      <c r="L20" s="23"/>
      <c r="M20" s="23">
        <v>27</v>
      </c>
      <c r="N20" s="23">
        <v>29</v>
      </c>
      <c r="O20" s="23">
        <v>33</v>
      </c>
      <c r="P20" s="23"/>
      <c r="Q20" s="23">
        <v>29</v>
      </c>
      <c r="R20" s="23">
        <v>32</v>
      </c>
      <c r="S20" s="23"/>
      <c r="T20" s="23">
        <v>32</v>
      </c>
      <c r="U20" s="23"/>
      <c r="V20" s="23"/>
      <c r="W20" s="23">
        <v>25</v>
      </c>
      <c r="X20" s="23"/>
      <c r="Y20" s="23"/>
      <c r="Z20" s="24"/>
      <c r="AA20" s="24"/>
      <c r="AB20" s="24">
        <v>27</v>
      </c>
      <c r="AC20" s="34">
        <v>26</v>
      </c>
      <c r="AD20" s="24">
        <v>31</v>
      </c>
      <c r="AE20" s="1368"/>
    </row>
    <row r="21" spans="2:31" x14ac:dyDescent="0.25">
      <c r="B21" s="22">
        <v>4</v>
      </c>
      <c r="C21" s="23">
        <v>30</v>
      </c>
      <c r="D21" s="23"/>
      <c r="E21" s="23"/>
      <c r="F21" s="1367"/>
      <c r="G21" s="60">
        <v>28</v>
      </c>
      <c r="H21" s="23"/>
      <c r="I21" s="23"/>
      <c r="J21" s="23">
        <v>28</v>
      </c>
      <c r="K21" s="35"/>
      <c r="L21" s="23"/>
      <c r="M21" s="23"/>
      <c r="O21" s="23"/>
      <c r="P21" s="23"/>
      <c r="Q21" s="23">
        <v>29</v>
      </c>
      <c r="R21" s="23">
        <v>30</v>
      </c>
      <c r="S21" s="23"/>
      <c r="T21" s="23">
        <v>30</v>
      </c>
      <c r="U21" s="23"/>
      <c r="V21" s="23"/>
      <c r="W21" s="23"/>
      <c r="X21" s="23"/>
      <c r="Y21" s="23"/>
      <c r="Z21" s="24"/>
      <c r="AA21" s="24"/>
      <c r="AB21" s="24">
        <v>28</v>
      </c>
      <c r="AC21" s="35"/>
      <c r="AD21" s="24">
        <v>30</v>
      </c>
      <c r="AE21" s="1368"/>
    </row>
    <row r="22" spans="2:31" x14ac:dyDescent="0.25">
      <c r="B22" s="25">
        <v>4</v>
      </c>
      <c r="C22" s="26"/>
      <c r="D22" s="26"/>
      <c r="E22" s="26"/>
      <c r="F22" s="1367"/>
      <c r="G22" s="64">
        <v>28</v>
      </c>
      <c r="H22" s="26"/>
      <c r="I22" s="26"/>
      <c r="J22" s="26"/>
      <c r="K22" s="36"/>
      <c r="L22" s="26"/>
      <c r="M22" s="26"/>
      <c r="N22" s="26"/>
      <c r="O22" s="26"/>
      <c r="P22" s="26"/>
      <c r="Q22" s="26">
        <v>29</v>
      </c>
      <c r="R22" s="89">
        <v>31</v>
      </c>
      <c r="S22" s="89"/>
      <c r="T22" s="89"/>
      <c r="U22" s="26"/>
      <c r="V22" s="26"/>
      <c r="W22" s="26"/>
      <c r="X22" s="26"/>
      <c r="Y22" s="26"/>
      <c r="Z22" s="27"/>
      <c r="AA22" s="27"/>
      <c r="AB22" s="27"/>
      <c r="AC22" s="36"/>
      <c r="AD22" s="27"/>
      <c r="AE22" s="1368"/>
    </row>
    <row r="23" spans="2:31" x14ac:dyDescent="0.25">
      <c r="B23" s="37" t="s">
        <v>27</v>
      </c>
      <c r="C23" s="38">
        <f t="shared" ref="C23:N23" si="0">SUM(C3:C22)</f>
        <v>518</v>
      </c>
      <c r="D23" s="38">
        <f t="shared" si="0"/>
        <v>408</v>
      </c>
      <c r="E23" s="38">
        <f t="shared" si="0"/>
        <v>345</v>
      </c>
      <c r="F23" s="38">
        <f t="shared" si="0"/>
        <v>0</v>
      </c>
      <c r="G23" s="75">
        <f t="shared" si="0"/>
        <v>544</v>
      </c>
      <c r="H23" s="38">
        <f t="shared" si="0"/>
        <v>216</v>
      </c>
      <c r="I23" s="38">
        <f t="shared" si="0"/>
        <v>268</v>
      </c>
      <c r="J23" s="38">
        <f t="shared" si="0"/>
        <v>523</v>
      </c>
      <c r="K23" s="38">
        <f t="shared" si="0"/>
        <v>370</v>
      </c>
      <c r="L23" s="38">
        <f t="shared" si="0"/>
        <v>190</v>
      </c>
      <c r="M23" s="38">
        <f t="shared" si="0"/>
        <v>286</v>
      </c>
      <c r="N23" s="38">
        <f t="shared" si="0"/>
        <v>367</v>
      </c>
      <c r="O23" s="38">
        <v>346</v>
      </c>
      <c r="P23" s="38">
        <f t="shared" ref="P23:AE23" si="1">SUM(P3:P22)</f>
        <v>238</v>
      </c>
      <c r="Q23" s="38">
        <f t="shared" si="1"/>
        <v>550</v>
      </c>
      <c r="R23" s="38">
        <f t="shared" si="1"/>
        <v>580</v>
      </c>
      <c r="S23" s="38">
        <f t="shared" si="1"/>
        <v>249</v>
      </c>
      <c r="T23" s="38">
        <f t="shared" si="1"/>
        <v>538</v>
      </c>
      <c r="U23" s="38">
        <f t="shared" si="1"/>
        <v>150</v>
      </c>
      <c r="V23" s="38">
        <f t="shared" si="1"/>
        <v>227</v>
      </c>
      <c r="W23" s="38">
        <f t="shared" si="1"/>
        <v>305</v>
      </c>
      <c r="X23" s="38">
        <f t="shared" si="1"/>
        <v>65</v>
      </c>
      <c r="Y23" s="38">
        <f t="shared" si="1"/>
        <v>47</v>
      </c>
      <c r="Z23" s="38">
        <f t="shared" si="1"/>
        <v>208</v>
      </c>
      <c r="AA23" s="38">
        <f t="shared" si="1"/>
        <v>233</v>
      </c>
      <c r="AB23" s="38">
        <f t="shared" si="1"/>
        <v>519</v>
      </c>
      <c r="AC23" s="38">
        <f t="shared" si="1"/>
        <v>311</v>
      </c>
      <c r="AD23" s="38">
        <f t="shared" si="1"/>
        <v>501</v>
      </c>
      <c r="AE23" s="38">
        <f t="shared" si="1"/>
        <v>9101</v>
      </c>
    </row>
    <row r="24" spans="2:31" x14ac:dyDescent="0.25">
      <c r="B24" s="28">
        <v>5</v>
      </c>
      <c r="C24" s="29">
        <v>29</v>
      </c>
      <c r="D24" s="29">
        <v>31</v>
      </c>
      <c r="E24" s="29">
        <v>27</v>
      </c>
      <c r="F24" s="1371"/>
      <c r="G24" s="57">
        <v>28</v>
      </c>
      <c r="H24" s="29">
        <v>19</v>
      </c>
      <c r="I24" s="103">
        <v>27</v>
      </c>
      <c r="J24" s="29">
        <v>25</v>
      </c>
      <c r="K24" s="84">
        <v>29</v>
      </c>
      <c r="L24" s="29">
        <v>25</v>
      </c>
      <c r="M24" s="29">
        <v>25</v>
      </c>
      <c r="N24" s="29">
        <v>30</v>
      </c>
      <c r="O24" s="29">
        <v>28</v>
      </c>
      <c r="P24" s="29">
        <v>26</v>
      </c>
      <c r="Q24" s="29">
        <v>29</v>
      </c>
      <c r="R24" s="29">
        <v>28</v>
      </c>
      <c r="S24" s="29">
        <v>27</v>
      </c>
      <c r="T24" s="85">
        <v>31</v>
      </c>
      <c r="U24" s="29">
        <v>24</v>
      </c>
      <c r="V24" s="29">
        <v>28</v>
      </c>
      <c r="W24" s="29">
        <v>30</v>
      </c>
      <c r="X24" s="29">
        <v>14</v>
      </c>
      <c r="Y24" s="29">
        <v>8</v>
      </c>
      <c r="Z24" s="32">
        <v>28</v>
      </c>
      <c r="AA24" s="31">
        <v>29</v>
      </c>
      <c r="AB24" s="32">
        <v>27</v>
      </c>
      <c r="AC24" s="32">
        <v>24</v>
      </c>
      <c r="AD24" s="5">
        <v>33</v>
      </c>
      <c r="AE24" s="39"/>
    </row>
    <row r="25" spans="2:31" x14ac:dyDescent="0.25">
      <c r="B25" s="8">
        <v>5</v>
      </c>
      <c r="C25" s="3">
        <v>32</v>
      </c>
      <c r="D25" s="3">
        <v>29</v>
      </c>
      <c r="E25" s="3">
        <v>27</v>
      </c>
      <c r="F25" s="1371"/>
      <c r="G25" s="57">
        <v>28</v>
      </c>
      <c r="H25" s="3">
        <v>20</v>
      </c>
      <c r="I25" s="104">
        <v>27</v>
      </c>
      <c r="J25" s="3">
        <v>26</v>
      </c>
      <c r="K25" s="81">
        <v>27</v>
      </c>
      <c r="L25" s="3">
        <v>18</v>
      </c>
      <c r="M25" s="3">
        <v>26</v>
      </c>
      <c r="N25" s="3">
        <v>32</v>
      </c>
      <c r="O25" s="3">
        <v>26</v>
      </c>
      <c r="P25" s="3">
        <v>27</v>
      </c>
      <c r="Q25" s="3">
        <v>29</v>
      </c>
      <c r="R25" s="3">
        <v>29</v>
      </c>
      <c r="S25" s="3">
        <v>26</v>
      </c>
      <c r="T25" s="86">
        <v>32</v>
      </c>
      <c r="U25" s="3">
        <v>25</v>
      </c>
      <c r="V25" s="3">
        <v>26</v>
      </c>
      <c r="W25" s="3">
        <v>29</v>
      </c>
      <c r="X25" s="3"/>
      <c r="Y25" s="3"/>
      <c r="Z25" s="5">
        <v>29</v>
      </c>
      <c r="AA25" s="10">
        <v>29</v>
      </c>
      <c r="AB25" s="5">
        <v>25</v>
      </c>
      <c r="AC25" s="5">
        <v>26</v>
      </c>
      <c r="AD25" s="5">
        <v>32</v>
      </c>
      <c r="AE25" s="39"/>
    </row>
    <row r="26" spans="2:31" x14ac:dyDescent="0.25">
      <c r="B26" s="8">
        <v>5</v>
      </c>
      <c r="C26" s="3">
        <v>23</v>
      </c>
      <c r="D26" s="3">
        <v>29</v>
      </c>
      <c r="E26" s="3"/>
      <c r="F26" s="1371"/>
      <c r="G26" s="57">
        <v>27</v>
      </c>
      <c r="H26" s="3"/>
      <c r="I26" s="3"/>
      <c r="J26" s="3">
        <v>26</v>
      </c>
      <c r="K26" s="81">
        <v>27</v>
      </c>
      <c r="L26" s="3"/>
      <c r="M26" s="3">
        <v>24</v>
      </c>
      <c r="N26" s="3">
        <v>26</v>
      </c>
      <c r="O26" s="3">
        <v>25</v>
      </c>
      <c r="P26" s="3"/>
      <c r="Q26" s="3">
        <v>29</v>
      </c>
      <c r="R26" s="3">
        <v>27</v>
      </c>
      <c r="S26" s="3"/>
      <c r="T26" s="86">
        <v>30</v>
      </c>
      <c r="U26" s="3"/>
      <c r="V26" s="3"/>
      <c r="W26" s="3">
        <v>24</v>
      </c>
      <c r="X26" s="3"/>
      <c r="Y26" s="3"/>
      <c r="Z26" s="5"/>
      <c r="AA26" s="10"/>
      <c r="AB26" s="5">
        <v>20</v>
      </c>
      <c r="AC26" s="5">
        <v>25</v>
      </c>
      <c r="AD26" s="13">
        <v>33</v>
      </c>
      <c r="AE26" s="39"/>
    </row>
    <row r="27" spans="2:31" x14ac:dyDescent="0.25">
      <c r="B27" s="11">
        <v>5</v>
      </c>
      <c r="C27" s="12">
        <v>27</v>
      </c>
      <c r="D27" s="12">
        <v>26</v>
      </c>
      <c r="E27" s="12"/>
      <c r="F27" s="1371"/>
      <c r="G27" s="57">
        <v>25</v>
      </c>
      <c r="H27" s="12"/>
      <c r="I27" s="12"/>
      <c r="J27" s="12">
        <v>25</v>
      </c>
      <c r="K27" s="82"/>
      <c r="L27" s="12"/>
      <c r="M27" s="12"/>
      <c r="N27" s="12"/>
      <c r="O27" s="12"/>
      <c r="P27" s="12"/>
      <c r="Q27" s="12">
        <v>31</v>
      </c>
      <c r="R27" s="12">
        <v>28</v>
      </c>
      <c r="S27" s="12"/>
      <c r="T27" s="101">
        <v>29</v>
      </c>
      <c r="U27" s="12"/>
      <c r="V27" s="12"/>
      <c r="W27" s="12"/>
      <c r="X27" s="12"/>
      <c r="Y27" s="12"/>
      <c r="Z27" s="13"/>
      <c r="AA27" s="14"/>
      <c r="AB27" s="13">
        <v>25</v>
      </c>
      <c r="AC27" s="13"/>
      <c r="AD27" s="5">
        <v>32</v>
      </c>
      <c r="AE27" s="39"/>
    </row>
    <row r="28" spans="2:31" x14ac:dyDescent="0.25">
      <c r="B28" s="15">
        <v>5</v>
      </c>
      <c r="C28" s="16">
        <v>24</v>
      </c>
      <c r="D28" s="16"/>
      <c r="E28" s="16"/>
      <c r="F28" s="1371"/>
      <c r="G28" s="58">
        <v>26</v>
      </c>
      <c r="H28" s="16"/>
      <c r="I28" s="16"/>
      <c r="J28" s="16">
        <v>25</v>
      </c>
      <c r="K28" s="9"/>
      <c r="L28" s="16"/>
      <c r="M28" s="16"/>
      <c r="N28" s="16"/>
      <c r="O28" s="16"/>
      <c r="P28" s="16"/>
      <c r="Q28" s="16">
        <v>29</v>
      </c>
      <c r="R28" s="46">
        <v>25</v>
      </c>
      <c r="S28" s="16"/>
      <c r="T28" s="102"/>
      <c r="U28" s="16"/>
      <c r="V28" s="16"/>
      <c r="W28" s="16"/>
      <c r="X28" s="16"/>
      <c r="Y28" s="16">
        <v>7</v>
      </c>
      <c r="Z28" s="17"/>
      <c r="AA28" s="18"/>
      <c r="AB28" s="17">
        <v>25</v>
      </c>
      <c r="AC28" s="17"/>
      <c r="AD28" s="40"/>
      <c r="AE28" s="41">
        <f>SUM(C24:AD28)</f>
        <v>2195</v>
      </c>
    </row>
    <row r="29" spans="2:31" x14ac:dyDescent="0.25">
      <c r="B29" s="19">
        <v>6</v>
      </c>
      <c r="C29" s="20">
        <v>28</v>
      </c>
      <c r="D29" s="20">
        <v>30</v>
      </c>
      <c r="E29" s="20">
        <v>28</v>
      </c>
      <c r="F29" s="1367"/>
      <c r="G29" s="59">
        <v>30</v>
      </c>
      <c r="H29" s="20">
        <v>27</v>
      </c>
      <c r="I29" s="105">
        <v>26</v>
      </c>
      <c r="J29" s="20">
        <v>25</v>
      </c>
      <c r="K29" s="83">
        <v>28</v>
      </c>
      <c r="L29" s="20">
        <v>17</v>
      </c>
      <c r="M29" s="20">
        <v>23</v>
      </c>
      <c r="N29" s="20">
        <v>29</v>
      </c>
      <c r="O29" s="20">
        <v>26</v>
      </c>
      <c r="P29" s="20">
        <v>26</v>
      </c>
      <c r="Q29" s="20">
        <v>29</v>
      </c>
      <c r="R29" s="20">
        <v>25</v>
      </c>
      <c r="S29" s="20">
        <v>26</v>
      </c>
      <c r="T29" s="20">
        <v>28</v>
      </c>
      <c r="U29" s="20">
        <v>32</v>
      </c>
      <c r="V29" s="20">
        <v>25</v>
      </c>
      <c r="W29" s="20">
        <v>26</v>
      </c>
      <c r="X29" s="20">
        <v>13</v>
      </c>
      <c r="Y29" s="20">
        <v>12</v>
      </c>
      <c r="Z29" s="21">
        <v>25</v>
      </c>
      <c r="AA29" s="21">
        <v>31</v>
      </c>
      <c r="AB29" s="21">
        <v>27</v>
      </c>
      <c r="AC29" s="21">
        <v>23</v>
      </c>
      <c r="AD29" s="21">
        <v>27</v>
      </c>
      <c r="AE29" s="42"/>
    </row>
    <row r="30" spans="2:31" x14ac:dyDescent="0.25">
      <c r="B30" s="22">
        <v>6</v>
      </c>
      <c r="C30" s="23">
        <v>30</v>
      </c>
      <c r="D30" s="23">
        <v>24</v>
      </c>
      <c r="E30" s="23">
        <v>28</v>
      </c>
      <c r="F30" s="1367"/>
      <c r="G30" s="60">
        <v>30</v>
      </c>
      <c r="H30" s="23">
        <v>26</v>
      </c>
      <c r="I30" s="106">
        <v>25</v>
      </c>
      <c r="J30" s="23">
        <v>24</v>
      </c>
      <c r="K30" s="35">
        <v>27</v>
      </c>
      <c r="L30" s="23">
        <v>17</v>
      </c>
      <c r="M30" s="23">
        <v>26</v>
      </c>
      <c r="N30" s="23">
        <v>29</v>
      </c>
      <c r="O30" s="23">
        <v>28</v>
      </c>
      <c r="P30" s="23">
        <v>24</v>
      </c>
      <c r="Q30" s="23">
        <v>30</v>
      </c>
      <c r="R30" s="23">
        <v>27</v>
      </c>
      <c r="S30" s="23">
        <v>27</v>
      </c>
      <c r="T30" s="23">
        <v>30</v>
      </c>
      <c r="U30" s="23"/>
      <c r="V30" s="23">
        <v>25</v>
      </c>
      <c r="W30" s="23">
        <v>25</v>
      </c>
      <c r="X30" s="23"/>
      <c r="Y30" s="23"/>
      <c r="Z30" s="24">
        <v>25</v>
      </c>
      <c r="AA30" s="24">
        <v>30</v>
      </c>
      <c r="AB30" s="24">
        <v>25</v>
      </c>
      <c r="AC30" s="24">
        <v>26</v>
      </c>
      <c r="AD30" s="24">
        <v>27</v>
      </c>
      <c r="AE30" s="42"/>
    </row>
    <row r="31" spans="2:31" x14ac:dyDescent="0.25">
      <c r="B31" s="22">
        <v>6</v>
      </c>
      <c r="C31" s="23">
        <v>25</v>
      </c>
      <c r="D31" s="23">
        <v>22</v>
      </c>
      <c r="E31" s="23"/>
      <c r="F31" s="1367"/>
      <c r="G31" s="60">
        <v>30</v>
      </c>
      <c r="H31" s="23"/>
      <c r="I31" s="23"/>
      <c r="J31" s="23">
        <v>27</v>
      </c>
      <c r="K31" s="35">
        <v>26</v>
      </c>
      <c r="L31" s="23"/>
      <c r="M31" s="23">
        <v>27</v>
      </c>
      <c r="N31" s="23">
        <v>25</v>
      </c>
      <c r="O31" s="23">
        <v>27</v>
      </c>
      <c r="P31" s="23"/>
      <c r="Q31" s="23">
        <v>30</v>
      </c>
      <c r="R31" s="23">
        <v>26</v>
      </c>
      <c r="S31" s="23"/>
      <c r="T31" s="23">
        <v>31</v>
      </c>
      <c r="U31" s="23"/>
      <c r="V31" s="78">
        <v>15</v>
      </c>
      <c r="W31" s="23">
        <v>24</v>
      </c>
      <c r="X31" s="23"/>
      <c r="Y31" s="23"/>
      <c r="Z31" s="24"/>
      <c r="AA31" s="24"/>
      <c r="AB31" s="24">
        <v>26</v>
      </c>
      <c r="AC31" s="24">
        <v>25</v>
      </c>
      <c r="AD31" s="24">
        <v>29</v>
      </c>
      <c r="AE31" s="42"/>
    </row>
    <row r="32" spans="2:31" x14ac:dyDescent="0.25">
      <c r="B32" s="22">
        <v>6</v>
      </c>
      <c r="C32" s="23">
        <v>30</v>
      </c>
      <c r="D32" s="23">
        <v>23</v>
      </c>
      <c r="E32" s="23"/>
      <c r="F32" s="1367"/>
      <c r="G32" s="66">
        <v>29</v>
      </c>
      <c r="H32" s="23"/>
      <c r="I32" s="23"/>
      <c r="J32" s="23">
        <v>25</v>
      </c>
      <c r="K32" s="35">
        <v>27</v>
      </c>
      <c r="L32" s="23"/>
      <c r="M32" s="23"/>
      <c r="N32" s="23"/>
      <c r="O32" s="23">
        <v>25</v>
      </c>
      <c r="P32" s="23"/>
      <c r="Q32" s="23">
        <v>27</v>
      </c>
      <c r="R32" s="23">
        <v>26</v>
      </c>
      <c r="S32" s="23"/>
      <c r="T32" s="23">
        <v>26</v>
      </c>
      <c r="U32" s="23"/>
      <c r="V32" s="23"/>
      <c r="W32" s="23"/>
      <c r="X32" s="23"/>
      <c r="Y32" s="23"/>
      <c r="Z32" s="24"/>
      <c r="AA32" s="24"/>
      <c r="AB32" s="24">
        <v>27</v>
      </c>
      <c r="AC32" s="24"/>
      <c r="AD32" s="24">
        <v>27</v>
      </c>
      <c r="AE32" s="42"/>
    </row>
    <row r="33" spans="2:31" x14ac:dyDescent="0.25">
      <c r="B33" s="25">
        <v>6</v>
      </c>
      <c r="C33" s="26">
        <v>26</v>
      </c>
      <c r="D33" s="26"/>
      <c r="E33" s="26"/>
      <c r="F33" s="1367"/>
      <c r="G33" s="67"/>
      <c r="H33" s="26"/>
      <c r="I33" s="26"/>
      <c r="J33" s="26">
        <v>27</v>
      </c>
      <c r="K33" s="36"/>
      <c r="L33" s="26"/>
      <c r="M33" s="26"/>
      <c r="N33" s="26"/>
      <c r="O33" s="26"/>
      <c r="P33" s="26"/>
      <c r="Q33" s="26"/>
      <c r="R33" s="36">
        <v>27</v>
      </c>
      <c r="S33" s="26"/>
      <c r="T33" s="26"/>
      <c r="U33" s="26"/>
      <c r="V33" s="26"/>
      <c r="W33" s="26"/>
      <c r="X33" s="26"/>
      <c r="Y33" s="26"/>
      <c r="Z33" s="27"/>
      <c r="AA33" s="27"/>
      <c r="AB33" s="27">
        <v>26</v>
      </c>
      <c r="AC33" s="27"/>
      <c r="AD33" s="27"/>
      <c r="AE33" s="43">
        <f>SUM(C29:AD33)</f>
        <v>2140</v>
      </c>
    </row>
    <row r="34" spans="2:31" x14ac:dyDescent="0.25">
      <c r="B34" s="28">
        <v>7</v>
      </c>
      <c r="C34" s="29">
        <v>28</v>
      </c>
      <c r="D34" s="29">
        <v>29</v>
      </c>
      <c r="E34" s="29">
        <v>26</v>
      </c>
      <c r="F34" s="29">
        <v>26</v>
      </c>
      <c r="G34" s="62">
        <v>30</v>
      </c>
      <c r="H34" s="29">
        <v>21</v>
      </c>
      <c r="I34" s="103">
        <v>29</v>
      </c>
      <c r="J34" s="29">
        <v>28</v>
      </c>
      <c r="K34" s="84">
        <v>28</v>
      </c>
      <c r="L34" s="29">
        <v>21</v>
      </c>
      <c r="M34" s="29">
        <v>23</v>
      </c>
      <c r="N34" s="29">
        <v>30</v>
      </c>
      <c r="O34" s="29">
        <v>24</v>
      </c>
      <c r="P34" s="29">
        <v>33</v>
      </c>
      <c r="Q34" s="29">
        <v>30</v>
      </c>
      <c r="R34" s="29">
        <v>32</v>
      </c>
      <c r="S34" s="29">
        <v>26</v>
      </c>
      <c r="T34" s="85">
        <v>32</v>
      </c>
      <c r="U34" s="29">
        <v>27</v>
      </c>
      <c r="V34" s="29">
        <v>24</v>
      </c>
      <c r="W34" s="29">
        <v>21</v>
      </c>
      <c r="X34" s="29">
        <v>10</v>
      </c>
      <c r="Y34" s="29">
        <v>11</v>
      </c>
      <c r="Z34" s="32">
        <v>26</v>
      </c>
      <c r="AA34" s="31">
        <v>20</v>
      </c>
      <c r="AB34" s="32">
        <v>31</v>
      </c>
      <c r="AC34" s="90">
        <v>24</v>
      </c>
      <c r="AD34" s="32">
        <v>27</v>
      </c>
      <c r="AE34" s="39"/>
    </row>
    <row r="35" spans="2:31" x14ac:dyDescent="0.25">
      <c r="B35" s="8">
        <v>7</v>
      </c>
      <c r="C35" s="3">
        <v>29</v>
      </c>
      <c r="D35" s="3">
        <v>30</v>
      </c>
      <c r="E35" s="3">
        <v>27</v>
      </c>
      <c r="F35" s="3">
        <v>26</v>
      </c>
      <c r="G35" s="57">
        <v>31</v>
      </c>
      <c r="H35" s="3">
        <v>22</v>
      </c>
      <c r="I35" s="104">
        <v>29</v>
      </c>
      <c r="J35" s="3">
        <v>28</v>
      </c>
      <c r="K35" s="81">
        <v>28</v>
      </c>
      <c r="L35" s="3">
        <v>19</v>
      </c>
      <c r="M35" s="3">
        <v>21</v>
      </c>
      <c r="N35" s="3">
        <v>31</v>
      </c>
      <c r="O35" s="3">
        <v>25</v>
      </c>
      <c r="P35" s="3">
        <v>33</v>
      </c>
      <c r="Q35" s="3">
        <v>31</v>
      </c>
      <c r="R35" s="3">
        <v>31</v>
      </c>
      <c r="S35" s="3">
        <v>26</v>
      </c>
      <c r="T35" s="86">
        <v>32</v>
      </c>
      <c r="U35" s="3">
        <v>12</v>
      </c>
      <c r="V35" s="3">
        <v>26</v>
      </c>
      <c r="W35" s="3">
        <v>19</v>
      </c>
      <c r="X35" s="3">
        <v>10</v>
      </c>
      <c r="Y35" s="3">
        <v>6</v>
      </c>
      <c r="Z35" s="5"/>
      <c r="AA35" s="10">
        <v>24</v>
      </c>
      <c r="AB35" s="5">
        <v>28</v>
      </c>
      <c r="AC35" s="5">
        <v>27</v>
      </c>
      <c r="AD35" s="5">
        <v>28</v>
      </c>
      <c r="AE35" s="39"/>
    </row>
    <row r="36" spans="2:31" x14ac:dyDescent="0.25">
      <c r="B36" s="8">
        <v>7</v>
      </c>
      <c r="C36" s="3">
        <v>32</v>
      </c>
      <c r="D36" s="3">
        <v>27</v>
      </c>
      <c r="E36" s="3"/>
      <c r="F36" s="3"/>
      <c r="G36" s="57">
        <v>21</v>
      </c>
      <c r="H36" s="3"/>
      <c r="I36" s="3"/>
      <c r="J36" s="3">
        <v>30</v>
      </c>
      <c r="K36" s="81">
        <v>28</v>
      </c>
      <c r="L36" s="3"/>
      <c r="M36" s="3">
        <v>22</v>
      </c>
      <c r="N36" s="3">
        <v>29</v>
      </c>
      <c r="O36" s="3">
        <v>27</v>
      </c>
      <c r="P36" s="3"/>
      <c r="Q36" s="3">
        <v>29</v>
      </c>
      <c r="R36" s="3">
        <v>32</v>
      </c>
      <c r="S36" s="3"/>
      <c r="T36" s="86">
        <v>32</v>
      </c>
      <c r="U36" s="3"/>
      <c r="V36" s="3"/>
      <c r="W36" s="3"/>
      <c r="X36" s="3">
        <v>7</v>
      </c>
      <c r="Y36" s="3"/>
      <c r="Z36" s="5"/>
      <c r="AA36" s="10"/>
      <c r="AB36" s="5">
        <v>26</v>
      </c>
      <c r="AC36" s="5">
        <v>26</v>
      </c>
      <c r="AD36" s="5">
        <v>27</v>
      </c>
      <c r="AE36" s="39"/>
    </row>
    <row r="37" spans="2:31" x14ac:dyDescent="0.25">
      <c r="B37" s="8">
        <v>7</v>
      </c>
      <c r="C37" s="3">
        <v>30</v>
      </c>
      <c r="D37" s="3"/>
      <c r="E37" s="3"/>
      <c r="F37" s="3"/>
      <c r="G37" s="57"/>
      <c r="H37" s="3"/>
      <c r="I37" s="3"/>
      <c r="J37" s="3">
        <v>28</v>
      </c>
      <c r="K37" s="81">
        <v>28</v>
      </c>
      <c r="L37" s="3"/>
      <c r="M37" s="3"/>
      <c r="N37" s="3"/>
      <c r="O37" s="3"/>
      <c r="P37" s="3"/>
      <c r="Q37" s="91">
        <v>29</v>
      </c>
      <c r="R37" s="3">
        <v>32</v>
      </c>
      <c r="S37" s="3"/>
      <c r="T37" s="86">
        <v>33</v>
      </c>
      <c r="U37" s="3"/>
      <c r="V37" s="3"/>
      <c r="W37" s="3"/>
      <c r="X37" s="3"/>
      <c r="Y37" s="3"/>
      <c r="Z37" s="5"/>
      <c r="AA37" s="5"/>
      <c r="AB37" s="5">
        <v>29</v>
      </c>
      <c r="AC37" s="5"/>
      <c r="AD37" s="5">
        <v>27</v>
      </c>
      <c r="AE37" s="39"/>
    </row>
    <row r="38" spans="2:31" x14ac:dyDescent="0.25">
      <c r="B38" s="15">
        <v>7</v>
      </c>
      <c r="C38" s="16"/>
      <c r="D38" s="16"/>
      <c r="E38" s="16"/>
      <c r="F38" s="16"/>
      <c r="G38" s="58"/>
      <c r="H38" s="16"/>
      <c r="I38" s="16"/>
      <c r="J38" s="16"/>
      <c r="K38" s="9"/>
      <c r="L38" s="16"/>
      <c r="M38" s="16"/>
      <c r="N38" s="16"/>
      <c r="O38" s="16"/>
      <c r="P38" s="16"/>
      <c r="Q38" s="16"/>
      <c r="R38" s="16"/>
      <c r="S38" s="16"/>
      <c r="T38" s="102"/>
      <c r="U38" s="16"/>
      <c r="V38" s="16"/>
      <c r="W38" s="16"/>
      <c r="X38" s="16"/>
      <c r="Y38" s="16"/>
      <c r="Z38" s="17"/>
      <c r="AA38" s="17"/>
      <c r="AB38" s="17"/>
      <c r="AC38" s="17"/>
      <c r="AD38" s="17"/>
      <c r="AE38" s="41">
        <f>SUM(C34:AD38)</f>
        <v>2027</v>
      </c>
    </row>
    <row r="39" spans="2:31" x14ac:dyDescent="0.25">
      <c r="B39" s="19">
        <v>8</v>
      </c>
      <c r="C39" s="20">
        <v>29</v>
      </c>
      <c r="D39" s="20">
        <v>29</v>
      </c>
      <c r="E39" s="20">
        <v>25</v>
      </c>
      <c r="F39" s="20">
        <v>27</v>
      </c>
      <c r="G39" s="59">
        <v>27</v>
      </c>
      <c r="H39" s="20">
        <v>30</v>
      </c>
      <c r="I39" s="105">
        <v>27</v>
      </c>
      <c r="J39" s="20">
        <v>25</v>
      </c>
      <c r="K39" s="83">
        <v>29</v>
      </c>
      <c r="L39" s="20">
        <v>24</v>
      </c>
      <c r="M39" s="20">
        <v>26</v>
      </c>
      <c r="N39" s="20">
        <v>25</v>
      </c>
      <c r="O39" s="20">
        <v>28</v>
      </c>
      <c r="P39" s="20">
        <v>31</v>
      </c>
      <c r="Q39" s="20">
        <v>32</v>
      </c>
      <c r="R39" s="20">
        <v>28</v>
      </c>
      <c r="S39" s="20">
        <v>24</v>
      </c>
      <c r="T39" s="20">
        <v>31</v>
      </c>
      <c r="U39" s="20">
        <v>33</v>
      </c>
      <c r="V39" s="20">
        <v>29</v>
      </c>
      <c r="W39" s="20">
        <v>27</v>
      </c>
      <c r="X39" s="20">
        <v>11</v>
      </c>
      <c r="Y39" s="20">
        <v>10</v>
      </c>
      <c r="Z39" s="21">
        <v>27</v>
      </c>
      <c r="AA39" s="21">
        <v>26</v>
      </c>
      <c r="AB39" s="21">
        <v>32</v>
      </c>
      <c r="AC39" s="21">
        <v>22</v>
      </c>
      <c r="AD39" s="21">
        <v>26</v>
      </c>
      <c r="AE39" s="42"/>
    </row>
    <row r="40" spans="2:31" x14ac:dyDescent="0.25">
      <c r="B40" s="22">
        <v>8</v>
      </c>
      <c r="C40" s="23">
        <v>30</v>
      </c>
      <c r="D40" s="23">
        <v>33</v>
      </c>
      <c r="E40" s="23">
        <v>25</v>
      </c>
      <c r="F40" s="23">
        <v>26</v>
      </c>
      <c r="G40" s="60">
        <v>27</v>
      </c>
      <c r="H40" s="23">
        <v>28</v>
      </c>
      <c r="I40" s="106">
        <v>24</v>
      </c>
      <c r="J40" s="23">
        <v>25</v>
      </c>
      <c r="K40" s="35">
        <v>30</v>
      </c>
      <c r="L40" s="23">
        <v>23</v>
      </c>
      <c r="M40" s="23">
        <v>23</v>
      </c>
      <c r="N40" s="23">
        <v>26</v>
      </c>
      <c r="O40" s="23">
        <v>25</v>
      </c>
      <c r="P40" s="23"/>
      <c r="Q40" s="23">
        <v>28</v>
      </c>
      <c r="R40" s="23">
        <v>25</v>
      </c>
      <c r="S40" s="23">
        <v>25</v>
      </c>
      <c r="T40" s="23">
        <v>32</v>
      </c>
      <c r="U40" s="23"/>
      <c r="V40" s="23">
        <v>30</v>
      </c>
      <c r="W40" s="23">
        <v>30</v>
      </c>
      <c r="X40" s="23"/>
      <c r="Y40" s="23"/>
      <c r="Z40" s="24">
        <v>27</v>
      </c>
      <c r="AA40" s="24">
        <v>24</v>
      </c>
      <c r="AB40" s="24">
        <v>32</v>
      </c>
      <c r="AC40" s="24">
        <v>27</v>
      </c>
      <c r="AD40" s="24">
        <v>22</v>
      </c>
      <c r="AE40" s="42"/>
    </row>
    <row r="41" spans="2:31" x14ac:dyDescent="0.25">
      <c r="B41" s="22">
        <v>8</v>
      </c>
      <c r="C41" s="23">
        <v>33</v>
      </c>
      <c r="D41" s="23"/>
      <c r="E41" s="23">
        <v>21</v>
      </c>
      <c r="F41" s="23">
        <v>26</v>
      </c>
      <c r="G41" s="60">
        <v>26</v>
      </c>
      <c r="H41" s="23"/>
      <c r="I41" s="23"/>
      <c r="J41" s="23">
        <v>25</v>
      </c>
      <c r="K41" s="35">
        <v>29</v>
      </c>
      <c r="L41" s="23"/>
      <c r="M41" s="23">
        <v>26</v>
      </c>
      <c r="N41" s="23">
        <v>26</v>
      </c>
      <c r="O41" s="23">
        <v>25</v>
      </c>
      <c r="P41" s="23"/>
      <c r="Q41" s="23">
        <v>30</v>
      </c>
      <c r="R41" s="23">
        <v>28</v>
      </c>
      <c r="S41" s="23"/>
      <c r="T41" s="23">
        <v>32</v>
      </c>
      <c r="U41" s="23"/>
      <c r="V41" s="23"/>
      <c r="W41" s="23"/>
      <c r="X41" s="23"/>
      <c r="Y41" s="23"/>
      <c r="Z41" s="24"/>
      <c r="AA41" s="24"/>
      <c r="AB41" s="24">
        <v>29</v>
      </c>
      <c r="AC41" s="24">
        <v>25</v>
      </c>
      <c r="AD41" s="24">
        <v>24</v>
      </c>
      <c r="AE41" s="42"/>
    </row>
    <row r="42" spans="2:31" x14ac:dyDescent="0.25">
      <c r="B42" s="22">
        <v>8</v>
      </c>
      <c r="C42" s="23">
        <v>32</v>
      </c>
      <c r="D42" s="23"/>
      <c r="E42" s="23"/>
      <c r="F42" s="23"/>
      <c r="G42" s="60">
        <v>27</v>
      </c>
      <c r="H42" s="23"/>
      <c r="I42" s="23"/>
      <c r="J42" s="23">
        <v>24</v>
      </c>
      <c r="K42" s="35">
        <v>29</v>
      </c>
      <c r="L42" s="23"/>
      <c r="M42" s="23"/>
      <c r="N42" s="23"/>
      <c r="O42" s="23"/>
      <c r="P42" s="23"/>
      <c r="Q42" s="23"/>
      <c r="R42" s="23">
        <v>27</v>
      </c>
      <c r="S42" s="23"/>
      <c r="T42" s="23"/>
      <c r="U42" s="23"/>
      <c r="V42" s="23"/>
      <c r="W42" s="23"/>
      <c r="X42" s="23"/>
      <c r="Y42" s="23"/>
      <c r="Z42" s="24"/>
      <c r="AA42" s="24"/>
      <c r="AB42" s="24"/>
      <c r="AC42" s="24"/>
      <c r="AD42" s="24">
        <v>25</v>
      </c>
      <c r="AE42" s="42"/>
    </row>
    <row r="43" spans="2:31" x14ac:dyDescent="0.25">
      <c r="B43" s="25">
        <v>8</v>
      </c>
      <c r="C43" s="26"/>
      <c r="D43" s="26"/>
      <c r="E43" s="26"/>
      <c r="F43" s="26"/>
      <c r="G43" s="67">
        <v>24</v>
      </c>
      <c r="H43" s="26"/>
      <c r="I43" s="26"/>
      <c r="J43" s="26"/>
      <c r="K43" s="3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>
        <v>5</v>
      </c>
      <c r="Z43" s="27"/>
      <c r="AA43" s="27"/>
      <c r="AB43" s="27"/>
      <c r="AC43" s="27"/>
      <c r="AD43" s="27"/>
      <c r="AE43" s="43">
        <f>SUM(C39:AD43)</f>
        <v>1985</v>
      </c>
    </row>
    <row r="44" spans="2:31" x14ac:dyDescent="0.25">
      <c r="B44" s="28">
        <v>9</v>
      </c>
      <c r="C44" s="29">
        <v>35</v>
      </c>
      <c r="D44" s="29">
        <v>30</v>
      </c>
      <c r="E44" s="29">
        <v>25</v>
      </c>
      <c r="F44" s="29">
        <v>27</v>
      </c>
      <c r="G44" s="68">
        <v>28</v>
      </c>
      <c r="H44" s="29">
        <v>26</v>
      </c>
      <c r="I44" s="29">
        <v>29</v>
      </c>
      <c r="J44" s="29">
        <v>28</v>
      </c>
      <c r="K44" s="84">
        <v>30</v>
      </c>
      <c r="L44" s="29">
        <v>21</v>
      </c>
      <c r="M44" s="29">
        <v>27</v>
      </c>
      <c r="N44" s="29">
        <v>28</v>
      </c>
      <c r="O44" s="29">
        <v>28</v>
      </c>
      <c r="P44" s="29">
        <v>31</v>
      </c>
      <c r="Q44" s="29">
        <v>31</v>
      </c>
      <c r="R44" s="29">
        <v>26</v>
      </c>
      <c r="S44" s="29">
        <v>26</v>
      </c>
      <c r="T44" s="85">
        <v>30</v>
      </c>
      <c r="U44" s="29">
        <v>23</v>
      </c>
      <c r="V44" s="29">
        <v>27</v>
      </c>
      <c r="W44" s="29">
        <v>24</v>
      </c>
      <c r="X44" s="29">
        <v>12</v>
      </c>
      <c r="Y44" s="29">
        <v>9</v>
      </c>
      <c r="Z44" s="31">
        <v>23</v>
      </c>
      <c r="AA44" s="31">
        <v>21</v>
      </c>
      <c r="AB44" s="32">
        <v>25</v>
      </c>
      <c r="AC44" s="90">
        <v>26</v>
      </c>
      <c r="AD44" s="32">
        <v>27</v>
      </c>
      <c r="AE44" s="39"/>
    </row>
    <row r="45" spans="2:31" x14ac:dyDescent="0.25">
      <c r="B45" s="8">
        <v>9</v>
      </c>
      <c r="C45" s="3">
        <v>34</v>
      </c>
      <c r="D45" s="3">
        <v>31</v>
      </c>
      <c r="E45" s="3">
        <v>25</v>
      </c>
      <c r="F45" s="3">
        <v>26</v>
      </c>
      <c r="G45" s="57">
        <v>26</v>
      </c>
      <c r="H45" s="3"/>
      <c r="I45" s="3"/>
      <c r="J45" s="3">
        <v>29</v>
      </c>
      <c r="K45" s="81">
        <v>28</v>
      </c>
      <c r="L45" s="3">
        <v>22</v>
      </c>
      <c r="M45" s="3">
        <v>27</v>
      </c>
      <c r="N45" s="3">
        <v>30</v>
      </c>
      <c r="O45" s="3">
        <v>28</v>
      </c>
      <c r="P45" s="3">
        <v>30</v>
      </c>
      <c r="Q45" s="3">
        <v>32</v>
      </c>
      <c r="R45" s="3">
        <v>29</v>
      </c>
      <c r="S45" s="3">
        <v>26</v>
      </c>
      <c r="T45" s="86">
        <v>29</v>
      </c>
      <c r="U45" s="3">
        <v>16</v>
      </c>
      <c r="V45" s="79">
        <v>21</v>
      </c>
      <c r="W45" s="3">
        <v>16</v>
      </c>
      <c r="X45" s="3"/>
      <c r="Y45" s="3"/>
      <c r="Z45" s="10">
        <v>22</v>
      </c>
      <c r="AA45" s="10">
        <v>21</v>
      </c>
      <c r="AB45" s="5">
        <v>26</v>
      </c>
      <c r="AC45" s="5">
        <v>26</v>
      </c>
      <c r="AD45" s="5">
        <v>30</v>
      </c>
      <c r="AE45" s="39"/>
    </row>
    <row r="46" spans="2:31" x14ac:dyDescent="0.25">
      <c r="B46" s="8">
        <v>9</v>
      </c>
      <c r="C46" s="3">
        <v>32</v>
      </c>
      <c r="D46" s="3"/>
      <c r="E46" s="3"/>
      <c r="F46" s="3">
        <v>26</v>
      </c>
      <c r="G46" s="57">
        <v>26</v>
      </c>
      <c r="H46" s="3"/>
      <c r="I46" s="3"/>
      <c r="J46" s="3">
        <v>28</v>
      </c>
      <c r="K46" s="81">
        <v>27</v>
      </c>
      <c r="L46" s="3"/>
      <c r="M46" s="3"/>
      <c r="N46" s="3">
        <v>30</v>
      </c>
      <c r="O46" s="3">
        <v>27</v>
      </c>
      <c r="P46" s="3"/>
      <c r="Q46" s="3">
        <v>31</v>
      </c>
      <c r="R46" s="3">
        <v>28</v>
      </c>
      <c r="S46" s="3"/>
      <c r="T46" s="86">
        <v>25</v>
      </c>
      <c r="U46" s="3"/>
      <c r="V46" s="3"/>
      <c r="W46" s="3"/>
      <c r="X46" s="3"/>
      <c r="Y46" s="3"/>
      <c r="Z46" s="5"/>
      <c r="AA46" s="10"/>
      <c r="AB46" s="5">
        <v>29</v>
      </c>
      <c r="AC46" s="5"/>
      <c r="AD46" s="5">
        <v>29</v>
      </c>
      <c r="AE46" s="39"/>
    </row>
    <row r="47" spans="2:31" x14ac:dyDescent="0.25">
      <c r="B47" s="8">
        <v>9</v>
      </c>
      <c r="C47" s="3">
        <v>29</v>
      </c>
      <c r="D47" s="3"/>
      <c r="E47" s="3"/>
      <c r="F47" s="3"/>
      <c r="G47" s="57">
        <v>26</v>
      </c>
      <c r="H47" s="3"/>
      <c r="I47" s="3"/>
      <c r="J47" s="3">
        <v>27</v>
      </c>
      <c r="K47" s="81"/>
      <c r="L47" s="3"/>
      <c r="M47" s="3"/>
      <c r="N47" s="3"/>
      <c r="O47" s="3"/>
      <c r="P47" s="3"/>
      <c r="Q47" s="3">
        <v>28</v>
      </c>
      <c r="R47" s="3">
        <v>23</v>
      </c>
      <c r="S47" s="3"/>
      <c r="T47" s="86"/>
      <c r="U47" s="3"/>
      <c r="V47" s="3"/>
      <c r="W47" s="3"/>
      <c r="X47" s="3"/>
      <c r="Y47" s="3">
        <v>5</v>
      </c>
      <c r="Z47" s="5"/>
      <c r="AA47" s="10"/>
      <c r="AB47" s="5">
        <v>26</v>
      </c>
      <c r="AC47" s="6"/>
      <c r="AD47" s="5"/>
      <c r="AE47" s="39"/>
    </row>
    <row r="48" spans="2:31" x14ac:dyDescent="0.25">
      <c r="B48" s="15">
        <v>9</v>
      </c>
      <c r="C48" s="16"/>
      <c r="D48" s="16"/>
      <c r="E48" s="16"/>
      <c r="F48" s="16"/>
      <c r="G48" s="70"/>
      <c r="H48" s="16"/>
      <c r="I48" s="16"/>
      <c r="J48" s="16"/>
      <c r="K48" s="9"/>
      <c r="L48" s="16"/>
      <c r="M48" s="16"/>
      <c r="N48" s="16"/>
      <c r="O48" s="16"/>
      <c r="P48" s="16"/>
      <c r="Q48" s="16"/>
      <c r="R48" s="16"/>
      <c r="S48" s="16"/>
      <c r="T48" s="102"/>
      <c r="U48" s="16"/>
      <c r="V48" s="16"/>
      <c r="W48" s="16"/>
      <c r="X48" s="16"/>
      <c r="Y48" s="44">
        <v>3</v>
      </c>
      <c r="Z48" s="45"/>
      <c r="AA48" s="18"/>
      <c r="AB48" s="17"/>
      <c r="AC48" s="46"/>
      <c r="AD48" s="17"/>
      <c r="AE48" s="41">
        <f>SUM(C44:AD48)</f>
        <v>1858</v>
      </c>
    </row>
    <row r="49" spans="2:31" x14ac:dyDescent="0.25">
      <c r="B49" s="47" t="s">
        <v>28</v>
      </c>
      <c r="C49" s="48">
        <f t="shared" ref="C49:N49" si="2">SUM(C24:C48)</f>
        <v>647</v>
      </c>
      <c r="D49" s="48">
        <f t="shared" si="2"/>
        <v>423</v>
      </c>
      <c r="E49" s="48">
        <f t="shared" si="2"/>
        <v>284</v>
      </c>
      <c r="F49" s="48">
        <f t="shared" si="2"/>
        <v>210</v>
      </c>
      <c r="G49" s="76">
        <f t="shared" si="2"/>
        <v>572</v>
      </c>
      <c r="H49" s="48">
        <f t="shared" si="2"/>
        <v>219</v>
      </c>
      <c r="I49" s="48">
        <f t="shared" si="2"/>
        <v>243</v>
      </c>
      <c r="J49" s="48">
        <f t="shared" si="2"/>
        <v>580</v>
      </c>
      <c r="K49" s="87">
        <f t="shared" si="2"/>
        <v>505</v>
      </c>
      <c r="L49" s="48">
        <f t="shared" si="2"/>
        <v>207</v>
      </c>
      <c r="M49" s="48">
        <f t="shared" si="2"/>
        <v>346</v>
      </c>
      <c r="N49" s="48">
        <f t="shared" si="2"/>
        <v>426</v>
      </c>
      <c r="O49" s="48">
        <v>422</v>
      </c>
      <c r="P49" s="48">
        <f t="shared" ref="P49:AD49" si="3">SUM(P24:P48)</f>
        <v>261</v>
      </c>
      <c r="Q49" s="48">
        <f t="shared" si="3"/>
        <v>594</v>
      </c>
      <c r="R49" s="48">
        <f t="shared" si="3"/>
        <v>609</v>
      </c>
      <c r="S49" s="48">
        <f t="shared" si="3"/>
        <v>259</v>
      </c>
      <c r="T49" s="48">
        <f t="shared" si="3"/>
        <v>545</v>
      </c>
      <c r="U49" s="48">
        <f t="shared" si="3"/>
        <v>192</v>
      </c>
      <c r="V49" s="48">
        <f t="shared" si="3"/>
        <v>276</v>
      </c>
      <c r="W49" s="48">
        <f t="shared" si="3"/>
        <v>295</v>
      </c>
      <c r="X49" s="48">
        <f t="shared" si="3"/>
        <v>77</v>
      </c>
      <c r="Y49" s="48">
        <f t="shared" si="3"/>
        <v>76</v>
      </c>
      <c r="Z49" s="48">
        <f t="shared" si="3"/>
        <v>232</v>
      </c>
      <c r="AA49" s="48">
        <f t="shared" si="3"/>
        <v>255</v>
      </c>
      <c r="AB49" s="48">
        <f t="shared" si="3"/>
        <v>566</v>
      </c>
      <c r="AC49" s="48">
        <f t="shared" si="3"/>
        <v>352</v>
      </c>
      <c r="AD49" s="48">
        <f t="shared" si="3"/>
        <v>532</v>
      </c>
      <c r="AE49" s="48">
        <f>SUM(AE27:AE48)</f>
        <v>10205</v>
      </c>
    </row>
    <row r="50" spans="2:31" x14ac:dyDescent="0.25">
      <c r="B50" s="49">
        <v>10</v>
      </c>
      <c r="C50" s="50">
        <v>25</v>
      </c>
      <c r="D50" s="50">
        <v>21</v>
      </c>
      <c r="E50" s="50">
        <v>29</v>
      </c>
      <c r="F50" s="50">
        <v>26</v>
      </c>
      <c r="G50" s="59">
        <v>26</v>
      </c>
      <c r="H50" s="50">
        <v>21</v>
      </c>
      <c r="I50" s="50">
        <v>28</v>
      </c>
      <c r="J50" s="50">
        <v>28</v>
      </c>
      <c r="K50" s="88">
        <v>32</v>
      </c>
      <c r="L50" s="50">
        <v>22</v>
      </c>
      <c r="M50" s="50">
        <v>24</v>
      </c>
      <c r="N50" s="50">
        <v>31</v>
      </c>
      <c r="O50" s="50">
        <v>20</v>
      </c>
      <c r="P50" s="50">
        <v>20</v>
      </c>
      <c r="Q50" s="50">
        <v>32</v>
      </c>
      <c r="R50" s="50">
        <v>27</v>
      </c>
      <c r="S50" s="50">
        <v>23</v>
      </c>
      <c r="T50" s="50">
        <v>29</v>
      </c>
      <c r="U50" s="50">
        <v>20</v>
      </c>
      <c r="V50" s="50">
        <v>21</v>
      </c>
      <c r="W50" s="50">
        <v>23</v>
      </c>
      <c r="X50" s="50"/>
      <c r="Y50" s="50">
        <v>2</v>
      </c>
      <c r="Z50" s="51">
        <v>20</v>
      </c>
      <c r="AA50" s="51">
        <v>26</v>
      </c>
      <c r="AB50" s="51">
        <v>27</v>
      </c>
      <c r="AC50" s="51">
        <v>30</v>
      </c>
      <c r="AD50" s="51">
        <v>25</v>
      </c>
      <c r="AE50" s="52"/>
    </row>
    <row r="51" spans="2:31" x14ac:dyDescent="0.25">
      <c r="B51" s="22">
        <v>10</v>
      </c>
      <c r="C51" s="23">
        <v>23</v>
      </c>
      <c r="D51" s="23"/>
      <c r="E51" s="23"/>
      <c r="F51" s="23">
        <v>27</v>
      </c>
      <c r="G51" s="60">
        <v>26</v>
      </c>
      <c r="H51" s="23"/>
      <c r="I51" s="23"/>
      <c r="J51" s="23">
        <v>28</v>
      </c>
      <c r="K51" s="35"/>
      <c r="L51" s="23">
        <v>16</v>
      </c>
      <c r="M51" s="23"/>
      <c r="N51" s="23"/>
      <c r="O51" s="23">
        <v>25</v>
      </c>
      <c r="P51" s="23"/>
      <c r="Q51" s="23">
        <v>30</v>
      </c>
      <c r="R51" s="23">
        <v>22</v>
      </c>
      <c r="S51" s="23">
        <v>18</v>
      </c>
      <c r="T51" s="23">
        <v>29</v>
      </c>
      <c r="U51" s="23"/>
      <c r="V51" s="23"/>
      <c r="W51" s="23"/>
      <c r="X51" s="23"/>
      <c r="Y51" s="23"/>
      <c r="Z51" s="24"/>
      <c r="AA51" s="24"/>
      <c r="AB51" s="24">
        <v>32</v>
      </c>
      <c r="AC51" s="24"/>
      <c r="AD51" s="24">
        <v>31</v>
      </c>
      <c r="AE51" s="42"/>
    </row>
    <row r="52" spans="2:31" x14ac:dyDescent="0.25">
      <c r="B52" s="25">
        <v>10</v>
      </c>
      <c r="C52" s="26"/>
      <c r="D52" s="26"/>
      <c r="E52" s="26"/>
      <c r="F52" s="26">
        <v>25</v>
      </c>
      <c r="G52" s="66"/>
      <c r="H52" s="26"/>
      <c r="I52" s="26"/>
      <c r="J52" s="26">
        <v>25</v>
      </c>
      <c r="K52" s="3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27"/>
      <c r="AB52" s="27">
        <v>32</v>
      </c>
      <c r="AC52" s="27"/>
      <c r="AD52" s="27"/>
      <c r="AE52" s="53">
        <f>SUM(C50:AD52)</f>
        <v>1047</v>
      </c>
    </row>
    <row r="53" spans="2:31" x14ac:dyDescent="0.25">
      <c r="B53" s="28">
        <v>11</v>
      </c>
      <c r="C53" s="29">
        <v>25</v>
      </c>
      <c r="D53" s="29">
        <v>23</v>
      </c>
      <c r="E53" s="29">
        <v>24</v>
      </c>
      <c r="F53" s="29">
        <v>21</v>
      </c>
      <c r="G53" s="57">
        <v>25</v>
      </c>
      <c r="H53" s="29">
        <v>20</v>
      </c>
      <c r="I53" s="29">
        <v>20</v>
      </c>
      <c r="J53" s="29">
        <v>18</v>
      </c>
      <c r="K53" s="84">
        <v>28</v>
      </c>
      <c r="L53" s="29">
        <v>26</v>
      </c>
      <c r="M53" s="29">
        <v>20</v>
      </c>
      <c r="N53" s="29">
        <v>31</v>
      </c>
      <c r="O53" s="29">
        <v>23</v>
      </c>
      <c r="P53" s="29">
        <v>20</v>
      </c>
      <c r="Q53" s="29">
        <v>26</v>
      </c>
      <c r="R53" s="29">
        <v>24</v>
      </c>
      <c r="S53" s="29">
        <v>20</v>
      </c>
      <c r="T53" s="85">
        <v>20</v>
      </c>
      <c r="U53" s="29">
        <v>25</v>
      </c>
      <c r="V53" s="29">
        <v>21</v>
      </c>
      <c r="W53" s="29">
        <v>15</v>
      </c>
      <c r="X53" s="29"/>
      <c r="Y53" s="29">
        <v>4</v>
      </c>
      <c r="Z53" s="32"/>
      <c r="AA53" s="31">
        <v>22</v>
      </c>
      <c r="AB53" s="32">
        <v>22</v>
      </c>
      <c r="AC53" s="32">
        <v>28</v>
      </c>
      <c r="AD53" s="32">
        <v>27</v>
      </c>
      <c r="AE53" s="39"/>
    </row>
    <row r="54" spans="2:31" x14ac:dyDescent="0.25">
      <c r="B54" s="8">
        <v>11</v>
      </c>
      <c r="C54" s="3">
        <v>22</v>
      </c>
      <c r="D54" s="3"/>
      <c r="E54" s="3"/>
      <c r="F54" s="3">
        <v>25</v>
      </c>
      <c r="G54" s="72">
        <v>21</v>
      </c>
      <c r="H54" s="3"/>
      <c r="I54" s="3"/>
      <c r="J54" s="3">
        <v>29</v>
      </c>
      <c r="K54" s="81"/>
      <c r="L54" s="3"/>
      <c r="M54" s="3"/>
      <c r="N54" s="3"/>
      <c r="O54" s="3">
        <v>26</v>
      </c>
      <c r="P54" s="3"/>
      <c r="Q54" s="3">
        <v>25</v>
      </c>
      <c r="R54" s="3">
        <v>24</v>
      </c>
      <c r="S54" s="3">
        <v>23</v>
      </c>
      <c r="T54" s="86">
        <v>24</v>
      </c>
      <c r="U54" s="3"/>
      <c r="V54" s="3"/>
      <c r="W54" s="3"/>
      <c r="X54" s="3"/>
      <c r="Y54" s="3"/>
      <c r="Z54" s="5"/>
      <c r="AA54" s="10"/>
      <c r="AB54" s="5">
        <v>25</v>
      </c>
      <c r="AC54" s="5">
        <v>27</v>
      </c>
      <c r="AD54" s="5">
        <v>25</v>
      </c>
      <c r="AE54" s="39"/>
    </row>
    <row r="55" spans="2:31" x14ac:dyDescent="0.25">
      <c r="B55" s="11">
        <v>11</v>
      </c>
      <c r="C55" s="12"/>
      <c r="D55" s="12"/>
      <c r="E55" s="12"/>
      <c r="F55" s="12">
        <v>25</v>
      </c>
      <c r="G55" s="72"/>
      <c r="H55" s="12"/>
      <c r="I55" s="12"/>
      <c r="J55" s="12">
        <v>25</v>
      </c>
      <c r="K55" s="82"/>
      <c r="L55" s="12"/>
      <c r="M55" s="12"/>
      <c r="N55" s="12"/>
      <c r="O55" s="12"/>
      <c r="P55" s="12"/>
      <c r="Q55" s="12">
        <v>24</v>
      </c>
      <c r="R55" s="12"/>
      <c r="S55" s="12"/>
      <c r="T55" s="101"/>
      <c r="U55" s="12"/>
      <c r="V55" s="12"/>
      <c r="W55" s="12"/>
      <c r="X55" s="12"/>
      <c r="Y55" s="12"/>
      <c r="Z55" s="13"/>
      <c r="AA55" s="13"/>
      <c r="AB55" s="13"/>
      <c r="AC55" s="54"/>
      <c r="AD55" s="13"/>
      <c r="AE55" s="39"/>
    </row>
    <row r="56" spans="2:31" x14ac:dyDescent="0.25">
      <c r="B56" s="11" t="s">
        <v>29</v>
      </c>
      <c r="C56" s="16"/>
      <c r="D56" s="16"/>
      <c r="E56" s="16"/>
      <c r="F56" s="16"/>
      <c r="G56" s="70"/>
      <c r="H56" s="16"/>
      <c r="I56" s="16"/>
      <c r="J56" s="16"/>
      <c r="K56" s="9"/>
      <c r="L56" s="16"/>
      <c r="M56" s="16"/>
      <c r="N56" s="16"/>
      <c r="O56" s="16"/>
      <c r="P56" s="16"/>
      <c r="Q56" s="16"/>
      <c r="R56" s="16"/>
      <c r="S56" s="16"/>
      <c r="T56" s="102"/>
      <c r="U56" s="16"/>
      <c r="V56" s="16"/>
      <c r="W56" s="16"/>
      <c r="X56" s="16"/>
      <c r="Y56" s="16"/>
      <c r="Z56" s="17"/>
      <c r="AA56" s="17"/>
      <c r="AB56" s="17"/>
      <c r="AC56" s="46"/>
      <c r="AD56" s="17"/>
      <c r="AE56" s="41">
        <f>SUM(C53:AD56)</f>
        <v>948</v>
      </c>
    </row>
    <row r="57" spans="2:31" x14ac:dyDescent="0.25">
      <c r="B57" s="37" t="s">
        <v>30</v>
      </c>
      <c r="C57" s="38">
        <f t="shared" ref="C57:AD57" si="4">SUM(C50:C56)</f>
        <v>95</v>
      </c>
      <c r="D57" s="38">
        <f t="shared" si="4"/>
        <v>44</v>
      </c>
      <c r="E57" s="38">
        <f t="shared" si="4"/>
        <v>53</v>
      </c>
      <c r="F57" s="38">
        <f t="shared" si="4"/>
        <v>149</v>
      </c>
      <c r="G57" s="73">
        <f t="shared" si="4"/>
        <v>98</v>
      </c>
      <c r="H57" s="38">
        <f t="shared" si="4"/>
        <v>41</v>
      </c>
      <c r="I57" s="38">
        <f t="shared" si="4"/>
        <v>48</v>
      </c>
      <c r="J57" s="38">
        <f t="shared" si="4"/>
        <v>153</v>
      </c>
      <c r="K57" s="38">
        <f t="shared" si="4"/>
        <v>60</v>
      </c>
      <c r="L57" s="38">
        <f t="shared" si="4"/>
        <v>64</v>
      </c>
      <c r="M57" s="38">
        <f t="shared" si="4"/>
        <v>44</v>
      </c>
      <c r="N57" s="38">
        <f t="shared" si="4"/>
        <v>62</v>
      </c>
      <c r="O57" s="38">
        <f t="shared" si="4"/>
        <v>94</v>
      </c>
      <c r="P57" s="38">
        <f t="shared" si="4"/>
        <v>40</v>
      </c>
      <c r="Q57" s="38">
        <f t="shared" si="4"/>
        <v>137</v>
      </c>
      <c r="R57" s="38">
        <f t="shared" si="4"/>
        <v>97</v>
      </c>
      <c r="S57" s="38">
        <f t="shared" si="4"/>
        <v>84</v>
      </c>
      <c r="T57" s="38">
        <f t="shared" si="4"/>
        <v>102</v>
      </c>
      <c r="U57" s="38">
        <f t="shared" si="4"/>
        <v>45</v>
      </c>
      <c r="V57" s="38">
        <f t="shared" si="4"/>
        <v>42</v>
      </c>
      <c r="W57" s="38">
        <f t="shared" si="4"/>
        <v>38</v>
      </c>
      <c r="X57" s="38">
        <f t="shared" si="4"/>
        <v>0</v>
      </c>
      <c r="Y57" s="38">
        <f t="shared" si="4"/>
        <v>6</v>
      </c>
      <c r="Z57" s="38">
        <f t="shared" si="4"/>
        <v>20</v>
      </c>
      <c r="AA57" s="38">
        <f t="shared" si="4"/>
        <v>48</v>
      </c>
      <c r="AB57" s="38">
        <f t="shared" si="4"/>
        <v>138</v>
      </c>
      <c r="AC57" s="38">
        <f t="shared" si="4"/>
        <v>85</v>
      </c>
      <c r="AD57" s="38">
        <f t="shared" si="4"/>
        <v>108</v>
      </c>
      <c r="AE57" s="38">
        <f>SUM(AE51:AE56)</f>
        <v>1995</v>
      </c>
    </row>
    <row r="58" spans="2:31" x14ac:dyDescent="0.25">
      <c r="G58"/>
      <c r="I58"/>
      <c r="K58"/>
      <c r="T58"/>
    </row>
    <row r="59" spans="2:31" s="107" customFormat="1" ht="12.75" x14ac:dyDescent="0.2">
      <c r="C59" s="108">
        <f t="shared" ref="C59:N59" si="5">C23+C49+C57</f>
        <v>1260</v>
      </c>
      <c r="D59" s="108">
        <f t="shared" si="5"/>
        <v>875</v>
      </c>
      <c r="E59" s="108">
        <f t="shared" si="5"/>
        <v>682</v>
      </c>
      <c r="F59" s="108">
        <f t="shared" si="5"/>
        <v>359</v>
      </c>
      <c r="G59" s="108">
        <f t="shared" si="5"/>
        <v>1214</v>
      </c>
      <c r="H59" s="108">
        <f t="shared" si="5"/>
        <v>476</v>
      </c>
      <c r="I59" s="109">
        <f t="shared" si="5"/>
        <v>559</v>
      </c>
      <c r="J59" s="108">
        <f t="shared" si="5"/>
        <v>1256</v>
      </c>
      <c r="K59" s="108">
        <f t="shared" si="5"/>
        <v>935</v>
      </c>
      <c r="L59" s="108">
        <f t="shared" si="5"/>
        <v>461</v>
      </c>
      <c r="M59" s="108">
        <f t="shared" si="5"/>
        <v>676</v>
      </c>
      <c r="N59" s="108">
        <f t="shared" si="5"/>
        <v>855</v>
      </c>
      <c r="O59" s="108">
        <v>861</v>
      </c>
      <c r="P59" s="108">
        <f t="shared" ref="P59:AE59" si="6">P23+P49+P57</f>
        <v>539</v>
      </c>
      <c r="Q59" s="108">
        <f t="shared" si="6"/>
        <v>1281</v>
      </c>
      <c r="R59" s="108">
        <f t="shared" si="6"/>
        <v>1286</v>
      </c>
      <c r="S59" s="108">
        <f t="shared" si="6"/>
        <v>592</v>
      </c>
      <c r="T59" s="108">
        <f t="shared" si="6"/>
        <v>1185</v>
      </c>
      <c r="U59" s="108">
        <f t="shared" si="6"/>
        <v>387</v>
      </c>
      <c r="V59" s="108">
        <f t="shared" si="6"/>
        <v>545</v>
      </c>
      <c r="W59" s="108">
        <f t="shared" si="6"/>
        <v>638</v>
      </c>
      <c r="X59" s="108">
        <f t="shared" si="6"/>
        <v>142</v>
      </c>
      <c r="Y59" s="108">
        <f t="shared" si="6"/>
        <v>129</v>
      </c>
      <c r="Z59" s="108">
        <f t="shared" si="6"/>
        <v>460</v>
      </c>
      <c r="AA59" s="108">
        <f t="shared" si="6"/>
        <v>536</v>
      </c>
      <c r="AB59" s="108">
        <f t="shared" si="6"/>
        <v>1223</v>
      </c>
      <c r="AC59" s="55">
        <f t="shared" si="6"/>
        <v>748</v>
      </c>
      <c r="AD59" s="108">
        <f t="shared" si="6"/>
        <v>1141</v>
      </c>
      <c r="AE59" s="108">
        <f t="shared" si="6"/>
        <v>21301</v>
      </c>
    </row>
    <row r="60" spans="2:31" x14ac:dyDescent="0.25">
      <c r="G60"/>
      <c r="I60"/>
      <c r="K60"/>
      <c r="T60"/>
    </row>
    <row r="61" spans="2:31" s="110" customFormat="1" ht="11.25" x14ac:dyDescent="0.2">
      <c r="B61" s="110" t="s">
        <v>56</v>
      </c>
      <c r="C61" s="110">
        <v>43</v>
      </c>
      <c r="D61" s="110">
        <v>30</v>
      </c>
      <c r="E61" s="110">
        <v>25</v>
      </c>
      <c r="F61" s="110">
        <v>14</v>
      </c>
      <c r="G61" s="110">
        <v>43</v>
      </c>
      <c r="H61" s="110">
        <v>19</v>
      </c>
      <c r="I61" s="111">
        <v>20</v>
      </c>
      <c r="J61" s="110">
        <v>47</v>
      </c>
      <c r="K61" s="112">
        <v>33</v>
      </c>
      <c r="L61" s="110">
        <v>21</v>
      </c>
      <c r="M61" s="110">
        <v>27</v>
      </c>
      <c r="N61" s="110">
        <v>29</v>
      </c>
      <c r="O61" s="110">
        <v>32</v>
      </c>
      <c r="P61" s="110">
        <v>20</v>
      </c>
      <c r="Q61" s="110">
        <v>44</v>
      </c>
      <c r="R61" s="110">
        <v>45</v>
      </c>
      <c r="S61" s="110">
        <v>23</v>
      </c>
      <c r="T61" s="112">
        <v>41</v>
      </c>
      <c r="U61" s="110">
        <v>15</v>
      </c>
      <c r="V61" s="110">
        <v>21</v>
      </c>
      <c r="W61" s="110">
        <v>26</v>
      </c>
      <c r="X61" s="110">
        <v>13</v>
      </c>
      <c r="Y61" s="110">
        <v>18</v>
      </c>
      <c r="Z61" s="110">
        <v>18</v>
      </c>
      <c r="AA61" s="110">
        <v>20</v>
      </c>
      <c r="AB61" s="110">
        <v>44</v>
      </c>
      <c r="AC61" s="110">
        <v>29</v>
      </c>
      <c r="AD61" s="110">
        <v>39</v>
      </c>
      <c r="AE61" s="110">
        <f>SUM(C61:AD61)</f>
        <v>799</v>
      </c>
    </row>
    <row r="62" spans="2:31" s="113" customFormat="1" ht="11.25" x14ac:dyDescent="0.2">
      <c r="B62" s="113" t="s">
        <v>57</v>
      </c>
      <c r="C62" s="113">
        <f t="shared" ref="C62:AE62" si="7">C59/C61</f>
        <v>29.302325581395348</v>
      </c>
      <c r="D62" s="113">
        <f t="shared" si="7"/>
        <v>29.166666666666668</v>
      </c>
      <c r="E62" s="113">
        <f t="shared" si="7"/>
        <v>27.28</v>
      </c>
      <c r="F62" s="113">
        <f t="shared" si="7"/>
        <v>25.642857142857142</v>
      </c>
      <c r="G62" s="113">
        <f t="shared" si="7"/>
        <v>28.232558139534884</v>
      </c>
      <c r="H62" s="113">
        <f t="shared" si="7"/>
        <v>25.05263157894737</v>
      </c>
      <c r="I62" s="113">
        <f t="shared" si="7"/>
        <v>27.95</v>
      </c>
      <c r="J62" s="113">
        <f t="shared" si="7"/>
        <v>26.723404255319149</v>
      </c>
      <c r="K62" s="113">
        <f t="shared" si="7"/>
        <v>28.333333333333332</v>
      </c>
      <c r="L62" s="113">
        <f t="shared" si="7"/>
        <v>21.952380952380953</v>
      </c>
      <c r="M62" s="113">
        <f t="shared" si="7"/>
        <v>25.037037037037038</v>
      </c>
      <c r="N62" s="113">
        <f t="shared" si="7"/>
        <v>29.482758620689655</v>
      </c>
      <c r="O62" s="113">
        <f t="shared" si="7"/>
        <v>26.90625</v>
      </c>
      <c r="P62" s="113">
        <f t="shared" si="7"/>
        <v>26.95</v>
      </c>
      <c r="Q62" s="113">
        <f t="shared" si="7"/>
        <v>29.113636363636363</v>
      </c>
      <c r="R62" s="113">
        <f t="shared" si="7"/>
        <v>28.577777777777779</v>
      </c>
      <c r="S62" s="113">
        <f t="shared" si="7"/>
        <v>25.739130434782609</v>
      </c>
      <c r="T62" s="113">
        <f t="shared" si="7"/>
        <v>28.902439024390244</v>
      </c>
      <c r="U62" s="113">
        <f t="shared" si="7"/>
        <v>25.8</v>
      </c>
      <c r="V62" s="113">
        <f t="shared" si="7"/>
        <v>25.952380952380953</v>
      </c>
      <c r="W62" s="113">
        <f t="shared" si="7"/>
        <v>24.53846153846154</v>
      </c>
      <c r="X62" s="113">
        <f t="shared" si="7"/>
        <v>10.923076923076923</v>
      </c>
      <c r="Y62" s="113">
        <f t="shared" si="7"/>
        <v>7.166666666666667</v>
      </c>
      <c r="Z62" s="113">
        <f t="shared" si="7"/>
        <v>25.555555555555557</v>
      </c>
      <c r="AA62" s="113">
        <f t="shared" si="7"/>
        <v>26.8</v>
      </c>
      <c r="AB62" s="113">
        <f t="shared" si="7"/>
        <v>27.795454545454547</v>
      </c>
      <c r="AC62" s="113">
        <f t="shared" si="7"/>
        <v>25.793103448275861</v>
      </c>
      <c r="AD62" s="113">
        <f t="shared" si="7"/>
        <v>29.256410256410255</v>
      </c>
      <c r="AE62" s="113">
        <f t="shared" si="7"/>
        <v>26.659574468085108</v>
      </c>
    </row>
  </sheetData>
  <sheetProtection selectLockedCells="1" selectUnlockedCells="1"/>
  <mergeCells count="12">
    <mergeCell ref="B1:Y1"/>
    <mergeCell ref="Z1:AD1"/>
    <mergeCell ref="F3:F7"/>
    <mergeCell ref="AE3:AE7"/>
    <mergeCell ref="F8:F12"/>
    <mergeCell ref="AE8:AE12"/>
    <mergeCell ref="AE13:AE17"/>
    <mergeCell ref="F18:F22"/>
    <mergeCell ref="AE18:AE22"/>
    <mergeCell ref="F24:F28"/>
    <mergeCell ref="F29:F33"/>
    <mergeCell ref="F13:F1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02.02.15</vt:lpstr>
      <vt:lpstr>02.03.15</vt:lpstr>
      <vt:lpstr>01.04.15</vt:lpstr>
      <vt:lpstr>26.05.15</vt:lpstr>
      <vt:lpstr>03.07.2015</vt:lpstr>
      <vt:lpstr>12.08.2015</vt:lpstr>
      <vt:lpstr>27.08.15</vt:lpstr>
      <vt:lpstr>24.09.15</vt:lpstr>
      <vt:lpstr>19.10.2015</vt:lpstr>
      <vt:lpstr>19.11.2015</vt:lpstr>
      <vt:lpstr>12.01.16</vt:lpstr>
      <vt:lpstr>12.02.16</vt:lpstr>
      <vt:lpstr>14.03.16</vt:lpstr>
      <vt:lpstr>22.04.16</vt:lpstr>
      <vt:lpstr>31.05.16</vt:lpstr>
      <vt:lpstr>27.06.16</vt:lpstr>
      <vt:lpstr>10.08.16</vt:lpstr>
      <vt:lpstr>20.09.16</vt:lpstr>
      <vt:lpstr>24.10.16</vt:lpstr>
      <vt:lpstr>18.08.2017</vt:lpstr>
      <vt:lpstr>28.08.2017</vt:lpstr>
      <vt:lpstr>Свод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Образование</dc:creator>
  <cp:lastModifiedBy>Владелец</cp:lastModifiedBy>
  <cp:revision>1</cp:revision>
  <cp:lastPrinted>2025-03-04T07:50:37Z</cp:lastPrinted>
  <dcterms:created xsi:type="dcterms:W3CDTF">2015-02-02T09:12:48Z</dcterms:created>
  <dcterms:modified xsi:type="dcterms:W3CDTF">2025-09-02T14:28:24Z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